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1 Uabc\Predepa\Actual Predepa 2022\Apuntes y Programas Zam\Software\"/>
    </mc:Choice>
  </mc:AlternateContent>
  <xr:revisionPtr revIDLastSave="0" documentId="13_ncr:1_{B0A4F8DF-C11F-4730-951A-5FC704EBC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ercialización" sheetId="18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7" i="18" l="1"/>
  <c r="U240" i="18"/>
  <c r="U279" i="18"/>
  <c r="U593" i="18"/>
  <c r="V509" i="18"/>
  <c r="V467" i="18"/>
  <c r="V515" i="18"/>
  <c r="V473" i="18"/>
  <c r="V499" i="18"/>
  <c r="V498" i="18"/>
  <c r="V497" i="18"/>
  <c r="V457" i="18"/>
  <c r="V456" i="18"/>
  <c r="V455" i="18"/>
  <c r="U478" i="18"/>
  <c r="U479" i="18" s="1"/>
  <c r="U515" i="18" s="1"/>
  <c r="W515" i="18" s="1"/>
  <c r="U580" i="18" s="1"/>
  <c r="U436" i="18"/>
  <c r="U442" i="18" s="1"/>
  <c r="V379" i="18"/>
  <c r="X379" i="18" s="1"/>
  <c r="V376" i="18"/>
  <c r="X376" i="18" s="1"/>
  <c r="V373" i="18"/>
  <c r="X373" i="18" s="1"/>
  <c r="V370" i="18"/>
  <c r="X370" i="18" s="1"/>
  <c r="V367" i="18"/>
  <c r="X367" i="18" s="1"/>
  <c r="V364" i="18"/>
  <c r="X364" i="18" s="1"/>
  <c r="V361" i="18"/>
  <c r="X361" i="18" s="1"/>
  <c r="U272" i="18"/>
  <c r="V279" i="18" s="1"/>
  <c r="V290" i="18"/>
  <c r="V347" i="18"/>
  <c r="X347" i="18" s="1"/>
  <c r="V344" i="18"/>
  <c r="X344" i="18" s="1"/>
  <c r="V341" i="18"/>
  <c r="X341" i="18" s="1"/>
  <c r="V338" i="18"/>
  <c r="X338" i="18" s="1"/>
  <c r="V335" i="18"/>
  <c r="X335" i="18" s="1"/>
  <c r="V332" i="18"/>
  <c r="X332" i="18" s="1"/>
  <c r="V329" i="18"/>
  <c r="X329" i="18" s="1"/>
  <c r="V326" i="18"/>
  <c r="X326" i="18" s="1"/>
  <c r="U233" i="18"/>
  <c r="V240" i="18" s="1"/>
  <c r="W240" i="18" s="1"/>
  <c r="U530" i="18" s="1"/>
  <c r="U210" i="18"/>
  <c r="V217" i="18" s="1"/>
  <c r="AG84" i="18"/>
  <c r="AG85" i="18" s="1"/>
  <c r="AG86" i="18" s="1"/>
  <c r="W79" i="18"/>
  <c r="W76" i="18"/>
  <c r="W66" i="18"/>
  <c r="W63" i="18"/>
  <c r="W60" i="18"/>
  <c r="W49" i="18"/>
  <c r="W46" i="18"/>
  <c r="V36" i="18"/>
  <c r="W36" i="18" s="1"/>
  <c r="W35" i="18"/>
  <c r="V32" i="18"/>
  <c r="W32" i="18" s="1"/>
  <c r="W31" i="18"/>
  <c r="V28" i="18"/>
  <c r="W28" i="18" s="1"/>
  <c r="W27" i="18"/>
  <c r="U467" i="18" l="1"/>
  <c r="W467" i="18" s="1"/>
  <c r="U568" i="18" s="1"/>
  <c r="U509" i="18"/>
  <c r="W509" i="18" s="1"/>
  <c r="U578" i="18" s="1"/>
  <c r="W50" i="18"/>
  <c r="U85" i="18" s="1"/>
  <c r="W80" i="18"/>
  <c r="U87" i="18" s="1"/>
  <c r="W37" i="18"/>
  <c r="U84" i="18" s="1"/>
  <c r="W67" i="18"/>
  <c r="AG88" i="18"/>
  <c r="AG87" i="18"/>
  <c r="W217" i="18"/>
  <c r="U526" i="18" s="1"/>
  <c r="W279" i="18"/>
  <c r="U538" i="18" s="1"/>
  <c r="X290" i="18"/>
  <c r="V307" i="18"/>
  <c r="V400" i="18" s="1"/>
  <c r="X400" i="18" s="1"/>
  <c r="X348" i="18"/>
  <c r="U550" i="18" s="1"/>
  <c r="U457" i="18"/>
  <c r="W457" i="18" s="1"/>
  <c r="X380" i="18"/>
  <c r="U554" i="18" s="1"/>
  <c r="V392" i="18"/>
  <c r="X392" i="18" s="1"/>
  <c r="U485" i="18"/>
  <c r="U473" i="18"/>
  <c r="W473" i="18" s="1"/>
  <c r="U570" i="18" s="1"/>
  <c r="V296" i="18"/>
  <c r="X296" i="18" s="1"/>
  <c r="V389" i="18"/>
  <c r="X389" i="18" s="1"/>
  <c r="U444" i="18"/>
  <c r="U456" i="18" s="1"/>
  <c r="W456" i="18" s="1"/>
  <c r="X298" i="18" l="1"/>
  <c r="U542" i="18" s="1"/>
  <c r="U96" i="18"/>
  <c r="AG89" i="18"/>
  <c r="U95" i="18"/>
  <c r="U97" i="18"/>
  <c r="U86" i="18"/>
  <c r="U88" i="18" s="1"/>
  <c r="X307" i="18"/>
  <c r="V401" i="18"/>
  <c r="X401" i="18" s="1"/>
  <c r="X402" i="18" s="1"/>
  <c r="U558" i="18" s="1"/>
  <c r="V311" i="18"/>
  <c r="X311" i="18" s="1"/>
  <c r="X393" i="18"/>
  <c r="U556" i="18" s="1"/>
  <c r="U499" i="18"/>
  <c r="W499" i="18" s="1"/>
  <c r="U487" i="18"/>
  <c r="U498" i="18" s="1"/>
  <c r="W498" i="18" s="1"/>
  <c r="U446" i="18"/>
  <c r="U455" i="18" s="1"/>
  <c r="W455" i="18" s="1"/>
  <c r="W458" i="18" s="1"/>
  <c r="U566" i="18" s="1"/>
  <c r="AG90" i="18" l="1"/>
  <c r="V91" i="18" s="1"/>
  <c r="U107" i="18" s="1"/>
  <c r="U98" i="18"/>
  <c r="V100" i="18" s="1"/>
  <c r="U108" i="18" s="1"/>
  <c r="X313" i="18"/>
  <c r="U546" i="18" s="1"/>
  <c r="U489" i="18"/>
  <c r="U497" i="18" s="1"/>
  <c r="W497" i="18" s="1"/>
  <c r="W500" i="18" s="1"/>
  <c r="U576" i="18" s="1"/>
  <c r="U147" i="18" l="1"/>
  <c r="U588" i="18" s="1"/>
  <c r="U581" i="18"/>
  <c r="U590" i="18" s="1"/>
  <c r="U591" i="18" s="1"/>
  <c r="U594" i="18" s="1"/>
  <c r="U599" i="18" l="1"/>
  <c r="U603" i="18" s="1"/>
  <c r="U608" i="18" s="1"/>
  <c r="U612" i="18" s="1"/>
  <c r="U616" i="18" l="1"/>
  <c r="U620" i="18" s="1"/>
</calcChain>
</file>

<file path=xl/sharedStrings.xml><?xml version="1.0" encoding="utf-8"?>
<sst xmlns="http://schemas.openxmlformats.org/spreadsheetml/2006/main" count="1078" uniqueCount="601">
  <si>
    <t>Financiación</t>
  </si>
  <si>
    <t>Precio</t>
  </si>
  <si>
    <t>%</t>
  </si>
  <si>
    <t>Costos</t>
  </si>
  <si>
    <t>Inversión inicial</t>
  </si>
  <si>
    <t>Equipos</t>
  </si>
  <si>
    <t>Descripción:</t>
  </si>
  <si>
    <t>Equipo 1:</t>
  </si>
  <si>
    <t>Equipo 2:</t>
  </si>
  <si>
    <t>Software</t>
  </si>
  <si>
    <t>Equipo 3:</t>
  </si>
  <si>
    <t>Software 1:</t>
  </si>
  <si>
    <t>Software 2:</t>
  </si>
  <si>
    <t>Costo total software:</t>
  </si>
  <si>
    <t>Moviliario</t>
  </si>
  <si>
    <t>Moviliario 1:</t>
  </si>
  <si>
    <t>Moviliario 2:</t>
  </si>
  <si>
    <t>Moviliario 3:</t>
  </si>
  <si>
    <t>Cantidad:</t>
  </si>
  <si>
    <t>Instalación Equipo 1:</t>
  </si>
  <si>
    <t>Instalación Equipo 2:</t>
  </si>
  <si>
    <t>Instalación Equipo 3:</t>
  </si>
  <si>
    <t>Costo total Equipos:</t>
  </si>
  <si>
    <t>M.N.</t>
  </si>
  <si>
    <t>Costo total Moviliario:</t>
  </si>
  <si>
    <t>Acondicionamiento del lugar</t>
  </si>
  <si>
    <t>Acondicionamiento 1:</t>
  </si>
  <si>
    <t>Costo total Acondicionamiento:</t>
  </si>
  <si>
    <t>Gastos</t>
  </si>
  <si>
    <t>Monto total a finaciar:</t>
  </si>
  <si>
    <t>Cantidad de meses a pagar la financiación:</t>
  </si>
  <si>
    <t>Intereses mensual de la financiación:</t>
  </si>
  <si>
    <t>Meses</t>
  </si>
  <si>
    <t>(1 + Inte)</t>
  </si>
  <si>
    <t>(1 + Inte)^Mes</t>
  </si>
  <si>
    <t>Inte[(1 + Inte)^Mes]</t>
  </si>
  <si>
    <t>Inte</t>
  </si>
  <si>
    <t>(1 + Inte)^Mes-1</t>
  </si>
  <si>
    <t>{Inte[(1 + Inte)^Mes]}/{(1 + Inte)^Mes-1}</t>
  </si>
  <si>
    <t>Mont({Inte[(1 + Inte)^Mes]}/{(1 + Inte)^Mes-1})</t>
  </si>
  <si>
    <t>Pago mesual de la financiación:</t>
  </si>
  <si>
    <t>Depreciación</t>
  </si>
  <si>
    <t>Monto a Depreciar:</t>
  </si>
  <si>
    <t>Meses de la depreciación:</t>
  </si>
  <si>
    <t>Monto mensual de la depreciación:</t>
  </si>
  <si>
    <t>Costos fijos mensuales</t>
  </si>
  <si>
    <t>Lugar</t>
  </si>
  <si>
    <t>Renta</t>
  </si>
  <si>
    <t>Servicios</t>
  </si>
  <si>
    <t>Luz</t>
  </si>
  <si>
    <t>Agua</t>
  </si>
  <si>
    <t>Gas</t>
  </si>
  <si>
    <t>Telefonía</t>
  </si>
  <si>
    <t>Internet</t>
  </si>
  <si>
    <t>Personal</t>
  </si>
  <si>
    <t>Costos variables mensuales</t>
  </si>
  <si>
    <t>Piezas por mes</t>
  </si>
  <si>
    <t>Personal 1:</t>
  </si>
  <si>
    <t>Personal 2:</t>
  </si>
  <si>
    <t>Personal 3:</t>
  </si>
  <si>
    <t>Personal 4:</t>
  </si>
  <si>
    <t>Personal 5:</t>
  </si>
  <si>
    <t>Personal 6:</t>
  </si>
  <si>
    <t>Personal 7:</t>
  </si>
  <si>
    <t>Componente 1:</t>
  </si>
  <si>
    <t>Componentes necesarios para construir una Pieza</t>
  </si>
  <si>
    <t>Componente 2:</t>
  </si>
  <si>
    <t>Componente 3:</t>
  </si>
  <si>
    <t>Componente 4:</t>
  </si>
  <si>
    <t>Componente 5:</t>
  </si>
  <si>
    <t>Componente 6:</t>
  </si>
  <si>
    <t>Componente 7:</t>
  </si>
  <si>
    <t>Componente 8:</t>
  </si>
  <si>
    <t>Componente 9:</t>
  </si>
  <si>
    <t>Componente 10:</t>
  </si>
  <si>
    <t>Componente 11:</t>
  </si>
  <si>
    <t>Componente 12:</t>
  </si>
  <si>
    <t>CosTotEqu</t>
  </si>
  <si>
    <t>CosTotSof</t>
  </si>
  <si>
    <t>CosTotMov</t>
  </si>
  <si>
    <t>CosTotAco</t>
  </si>
  <si>
    <t>Papeleria</t>
  </si>
  <si>
    <t>Hojas, plumas, tintas</t>
  </si>
  <si>
    <t>Cafetería</t>
  </si>
  <si>
    <t>Agua, café, azucar, desechables</t>
  </si>
  <si>
    <t>Limpieza</t>
  </si>
  <si>
    <t>Limpiadores, desinfectantes, jabones</t>
  </si>
  <si>
    <t>MonTotFin</t>
  </si>
  <si>
    <t>PagMenFin</t>
  </si>
  <si>
    <t>MonADep</t>
  </si>
  <si>
    <t>MonMenDep</t>
  </si>
  <si>
    <t>CosFijMen</t>
  </si>
  <si>
    <t>Materiales consumibles para construir una pieza</t>
  </si>
  <si>
    <t>Costo componentes elaborar una pieza:</t>
  </si>
  <si>
    <t>Costo materiales para construir una pieza:</t>
  </si>
  <si>
    <t>Costo mensual en consumibles</t>
  </si>
  <si>
    <t>Costo de consumibles por mes:</t>
  </si>
  <si>
    <t>Componentes</t>
  </si>
  <si>
    <t>Materiales consumibles</t>
  </si>
  <si>
    <t>Empaque</t>
  </si>
  <si>
    <t>Materiales empaque por pieza</t>
  </si>
  <si>
    <t>Costo empaque por pieza:</t>
  </si>
  <si>
    <t>Producción</t>
  </si>
  <si>
    <t>que puede trabajar:</t>
  </si>
  <si>
    <t>Cantidad de</t>
  </si>
  <si>
    <t>personal:</t>
  </si>
  <si>
    <t>Salario mensual por</t>
  </si>
  <si>
    <t>persona M. N.:</t>
  </si>
  <si>
    <t>Costo por</t>
  </si>
  <si>
    <t>Costo mensual de empaque por pieza</t>
  </si>
  <si>
    <t>Materiales empaque por caja a mayorista</t>
  </si>
  <si>
    <t>Empaque por caja a mayorista 1</t>
  </si>
  <si>
    <t>que caben en una caja:</t>
  </si>
  <si>
    <t>cajas por mes:</t>
  </si>
  <si>
    <t>Costo por caja para</t>
  </si>
  <si>
    <t>mayorista M. N.:</t>
  </si>
  <si>
    <t>Costo cajas mayorista</t>
  </si>
  <si>
    <t>Empaque por caja a mayorista 2</t>
  </si>
  <si>
    <t>Cantidad de cajas</t>
  </si>
  <si>
    <t>que cierra una cinta:</t>
  </si>
  <si>
    <t>cintas por mes:</t>
  </si>
  <si>
    <t>Costo por cinta para</t>
  </si>
  <si>
    <t>Costo cinta para cerrar</t>
  </si>
  <si>
    <t>Costo mensual de empaque por caja a mayorista</t>
  </si>
  <si>
    <t>Costo empaque caja mayorista por mes:</t>
  </si>
  <si>
    <t>Costo empaque por pieza por mes:</t>
  </si>
  <si>
    <t>CosEmpPieMes</t>
  </si>
  <si>
    <t>CosEmpCajMes</t>
  </si>
  <si>
    <t>Por pieza</t>
  </si>
  <si>
    <t>Por caja a mayorista</t>
  </si>
  <si>
    <t>Componente 13:</t>
  </si>
  <si>
    <t>Componente 14:</t>
  </si>
  <si>
    <t>Componente 15:</t>
  </si>
  <si>
    <t>Componente 16:</t>
  </si>
  <si>
    <t>Material 1:</t>
  </si>
  <si>
    <t>Material 2:</t>
  </si>
  <si>
    <t>Material 3:</t>
  </si>
  <si>
    <t>Materiales</t>
  </si>
  <si>
    <t>Por palet a mayorista</t>
  </si>
  <si>
    <t>Materiales empaque por palet a mayorista</t>
  </si>
  <si>
    <t>Costo mensual de empaque por palet a mayorista</t>
  </si>
  <si>
    <t>Producto</t>
  </si>
  <si>
    <t>Palet</t>
  </si>
  <si>
    <t>que caben en un palet:</t>
  </si>
  <si>
    <t>palet por mes:</t>
  </si>
  <si>
    <t>para mayorista M. N.:</t>
  </si>
  <si>
    <t>Costo por palet</t>
  </si>
  <si>
    <t>Costo palet mayorista</t>
  </si>
  <si>
    <t>que cierra un rollo:</t>
  </si>
  <si>
    <t>rollos por mes:</t>
  </si>
  <si>
    <t>Cantidad de palets</t>
  </si>
  <si>
    <t>Costo por rollo para</t>
  </si>
  <si>
    <t>cerar palets M. N.:</t>
  </si>
  <si>
    <t>Costo rollos para cerrar</t>
  </si>
  <si>
    <t>Plastico para embalar el palet</t>
  </si>
  <si>
    <t>Costo empaque palet mayorista por mes:</t>
  </si>
  <si>
    <t>CosEmpPalMes</t>
  </si>
  <si>
    <t>Fabricación del producto</t>
  </si>
  <si>
    <t>Empaque 1:</t>
  </si>
  <si>
    <t>Empaque 2:</t>
  </si>
  <si>
    <t>Empaque 3:</t>
  </si>
  <si>
    <t>Empaque 4:</t>
  </si>
  <si>
    <t>Empaque 5:</t>
  </si>
  <si>
    <t>Empaque 6:</t>
  </si>
  <si>
    <t>Empaque 7:</t>
  </si>
  <si>
    <t>Por palet mayorista</t>
  </si>
  <si>
    <t>Costo personas producción por mes:</t>
  </si>
  <si>
    <t>Costo personas empaque por pieza por mes:</t>
  </si>
  <si>
    <t>Cajas por mes</t>
  </si>
  <si>
    <t>Costo personas empaque cajas por mes:</t>
  </si>
  <si>
    <t>que puede empacar:</t>
  </si>
  <si>
    <t>Palets por mes</t>
  </si>
  <si>
    <t>Persona 1 que acomoda las cajas de empaque en el palet:</t>
  </si>
  <si>
    <t>Persona 2 que embala con plastico el palet</t>
  </si>
  <si>
    <t>Costo personas empaque palet por mes:</t>
  </si>
  <si>
    <t>Promoción del producto</t>
  </si>
  <si>
    <t>Publicidad para promocionar el producto:</t>
  </si>
  <si>
    <t>Comercialización</t>
  </si>
  <si>
    <t>Mayorista 1</t>
  </si>
  <si>
    <t>Palets:</t>
  </si>
  <si>
    <t>Cajas:</t>
  </si>
  <si>
    <t>Piezas</t>
  </si>
  <si>
    <t>Piezas:</t>
  </si>
  <si>
    <t>Costo poner pieza en transporte:</t>
  </si>
  <si>
    <t>Costo poner caja en transporte:</t>
  </si>
  <si>
    <t>Costo poner palet en transporte:</t>
  </si>
  <si>
    <t>Capacidad transporte</t>
  </si>
  <si>
    <t>Transporte</t>
  </si>
  <si>
    <t>Costos por subir al transporte</t>
  </si>
  <si>
    <t>Unidades asignadas al mayorista 1 al mes:</t>
  </si>
  <si>
    <t>Transportes</t>
  </si>
  <si>
    <t>necesarios:</t>
  </si>
  <si>
    <t>CosTraMay1Mes</t>
  </si>
  <si>
    <t>Costo unitario del seguro por Pieza:</t>
  </si>
  <si>
    <t>CosSegTraMay1Mes</t>
  </si>
  <si>
    <t>Mayorista 2</t>
  </si>
  <si>
    <t>Producto empacado para mayorista 1</t>
  </si>
  <si>
    <t>Producto empacado para mayorista 2</t>
  </si>
  <si>
    <t>Costos mayorista 1</t>
  </si>
  <si>
    <t>Costos mayorista 2</t>
  </si>
  <si>
    <t>Costos por subir al transporte para el mayorista 1</t>
  </si>
  <si>
    <t>Costos por subir al transporte para el mayorista 2</t>
  </si>
  <si>
    <t>Costos transporte para el mayorista 1</t>
  </si>
  <si>
    <t>Porcentaje de la producción asignada al mes al mayorista 1:</t>
  </si>
  <si>
    <t>Porcentaje de la producción asignada al mes al mayorista 2:</t>
  </si>
  <si>
    <t>Unidades asignadas al mayorista 2 al mes:</t>
  </si>
  <si>
    <t>Poner pieza en transporte para el mayorista 1:</t>
  </si>
  <si>
    <t>Poner caja en transporte para el mayorista 1:</t>
  </si>
  <si>
    <t>Poner palet en transporte para el mayorista 1:</t>
  </si>
  <si>
    <t>Poner pieza en transporte para el mayorista 2:</t>
  </si>
  <si>
    <t>Poner caja en transporte para el mayorista 2:</t>
  </si>
  <si>
    <t>Poner palet en transporte para el mayorista 2:</t>
  </si>
  <si>
    <t>Costo total por poner los productos en el transporte al mes para el mayorista 1:</t>
  </si>
  <si>
    <t>Costo total por poner los productos en el transporte al mes para el mayorista 2:</t>
  </si>
  <si>
    <t>Costos transporte para el mayorista 2</t>
  </si>
  <si>
    <t>CosTraMay2Mes</t>
  </si>
  <si>
    <t>Transporte al mayorista 1:</t>
  </si>
  <si>
    <t>Transporte al mayorista 2:</t>
  </si>
  <si>
    <t>Costo total del seguro por las piezas mayorista 1:</t>
  </si>
  <si>
    <t>Seguro para el mayorista 1</t>
  </si>
  <si>
    <t>Seguro para el mayorista 2</t>
  </si>
  <si>
    <t>Costo seguro de viaje</t>
  </si>
  <si>
    <t>Cantidad de piezas:</t>
  </si>
  <si>
    <t>Costo total del seguro por las piezas mayorista 2:</t>
  </si>
  <si>
    <t>CosSegTraMay2Mes</t>
  </si>
  <si>
    <t>Totales</t>
  </si>
  <si>
    <t>Costo por viaje de transporte al mayorista 1:</t>
  </si>
  <si>
    <t>Costo por viaje de transporte al mayorista 2:</t>
  </si>
  <si>
    <t>Costos fijos mensuales:</t>
  </si>
  <si>
    <t>Costo variables mensuales:</t>
  </si>
  <si>
    <t>CosVarMes</t>
  </si>
  <si>
    <t>Costos totales mensuales:</t>
  </si>
  <si>
    <t>CosTotMes</t>
  </si>
  <si>
    <t>Costo por unidad</t>
  </si>
  <si>
    <t>Costo por unidad:</t>
  </si>
  <si>
    <t>CosUni</t>
  </si>
  <si>
    <t>Ganancia</t>
  </si>
  <si>
    <t>Ganancia por unidad:</t>
  </si>
  <si>
    <t>Precio de la ganancia por unidad:</t>
  </si>
  <si>
    <t>Precio al mayorista</t>
  </si>
  <si>
    <t>Precio por unidad al mayorista:</t>
  </si>
  <si>
    <t>GanUni</t>
  </si>
  <si>
    <t>PreMay</t>
  </si>
  <si>
    <t>Ganancia del mayorista</t>
  </si>
  <si>
    <t>Ganancia del mayorista:</t>
  </si>
  <si>
    <t>Precio de la ganancia por unidad del mayorista:</t>
  </si>
  <si>
    <t>GanUniMay</t>
  </si>
  <si>
    <t>ProPieMes</t>
  </si>
  <si>
    <t>Precio unidad antes de iva</t>
  </si>
  <si>
    <t>Precio unidad antes de iva:</t>
  </si>
  <si>
    <t>PreUniAntIva</t>
  </si>
  <si>
    <t>Iva:</t>
  </si>
  <si>
    <t>Iva</t>
  </si>
  <si>
    <t>Precio al público con iva</t>
  </si>
  <si>
    <t>Precio al público con iva:</t>
  </si>
  <si>
    <t>PrePubConIva</t>
  </si>
  <si>
    <t>PreUniAntIva = GanUniMay + PreMay</t>
  </si>
  <si>
    <t>PrePubConIva = Iva + PreUniAntIva</t>
  </si>
  <si>
    <t>PreMay = GanUni + CosUni</t>
  </si>
  <si>
    <t>PorGanUni</t>
  </si>
  <si>
    <t>PorGanMay</t>
  </si>
  <si>
    <t>CosUni = CosTotMes / ProPieMes</t>
  </si>
  <si>
    <t>CosTotMes = CosVarMes + CosFijMen</t>
  </si>
  <si>
    <t>Costo transporte: Transportes necesarios * Costo por viaje M. N.</t>
  </si>
  <si>
    <t>PorUniMay2</t>
  </si>
  <si>
    <t>PieMay2</t>
  </si>
  <si>
    <t>PorUniMay1</t>
  </si>
  <si>
    <t>PieMay1</t>
  </si>
  <si>
    <t>PorUniMay2 = 100 - PorUniMay1</t>
  </si>
  <si>
    <t>(PieMay2)</t>
  </si>
  <si>
    <t>CosSegPie</t>
  </si>
  <si>
    <t>(CosSegPie)</t>
  </si>
  <si>
    <t>CosSegTraMay2Mes = PieMay2 * CosSegPie</t>
  </si>
  <si>
    <t>CosViaMay2</t>
  </si>
  <si>
    <t>(CosViaMay2)</t>
  </si>
  <si>
    <t>(TraNecMay2)</t>
  </si>
  <si>
    <t>CosTraMay2Mes = TraNecMay2 * CosViaMay2</t>
  </si>
  <si>
    <t>CosPonTra/Pie/Caj/Pal</t>
  </si>
  <si>
    <t>(CosPonTra/Pie/Caj/Pal)</t>
  </si>
  <si>
    <t>(CanMay2/Pal/Caj/Pie)</t>
  </si>
  <si>
    <t>CosPonTraPieMay2</t>
  </si>
  <si>
    <t>CosPonTraCajMay2</t>
  </si>
  <si>
    <t>CosPonTraPalMay2</t>
  </si>
  <si>
    <t xml:space="preserve">CosPonTraPieMay2 = CanMay2/Pal/Caj/Pie * CosPonTra/Pie/Caj/Pal </t>
  </si>
  <si>
    <t xml:space="preserve">CosPonTraCajMay2 = CanMay2/Pal/Caj/Pie * CosPonTra/Pie/Caj/Pal </t>
  </si>
  <si>
    <t xml:space="preserve">CosPonTraPalMay2 = CanMay2/Pal/Caj/Pie * CosPonTra/Pie/Caj/Pal </t>
  </si>
  <si>
    <t>CosPonTraMay2Mes</t>
  </si>
  <si>
    <t>CosPonTraMay1Mes</t>
  </si>
  <si>
    <t>CosVarMes = CosPieFabMes + CosConFabMes + CosProFabMes + CosEmpPieMes + CosEmpCajMes + CosEmpPalMes + CosProEmpPieMes + CosProEmpCajMes + CosProEmpPalMes + CosPerProMes + CosPerEmpPieMes +  CosPerEmpCajMes + CosPerEmpPalMes +  CosPonTraMay1Mes + CosTraMay1Mes + CosSegTraMay1Mes + CosPonTraMay2Mes + CosTraMay2Mes + CosSegTraMay2Mes</t>
  </si>
  <si>
    <t xml:space="preserve">CosPonTraMay2Mes = CosPonTraPieMay2 + CosPonTraCajMay2 + CosPonTraPalMay2 </t>
  </si>
  <si>
    <t>CosViaMay1</t>
  </si>
  <si>
    <r>
      <t xml:space="preserve">GanUni = </t>
    </r>
    <r>
      <rPr>
        <sz val="12"/>
        <color theme="9" tint="-0.499984740745262"/>
        <rFont val="Arial"/>
        <family val="2"/>
      </rPr>
      <t xml:space="preserve">( </t>
    </r>
    <r>
      <rPr>
        <i/>
        <sz val="12"/>
        <color theme="9" tint="-0.499984740745262"/>
        <rFont val="Arial"/>
        <family val="2"/>
      </rPr>
      <t xml:space="preserve">PorGanUni / 100 </t>
    </r>
    <r>
      <rPr>
        <sz val="12"/>
        <color theme="9" tint="-0.499984740745262"/>
        <rFont val="Arial"/>
        <family val="2"/>
      </rPr>
      <t xml:space="preserve">) </t>
    </r>
    <r>
      <rPr>
        <i/>
        <sz val="12"/>
        <color theme="9" tint="-0.499984740745262"/>
        <rFont val="Arial"/>
        <family val="2"/>
      </rPr>
      <t>* CosUni</t>
    </r>
  </si>
  <si>
    <r>
      <t>GanUniMay =</t>
    </r>
    <r>
      <rPr>
        <sz val="12"/>
        <color theme="9" tint="-0.499984740745262"/>
        <rFont val="Arial"/>
        <family val="2"/>
      </rPr>
      <t xml:space="preserve"> (</t>
    </r>
    <r>
      <rPr>
        <i/>
        <sz val="12"/>
        <color theme="9" tint="-0.499984740745262"/>
        <rFont val="Arial"/>
        <family val="2"/>
      </rPr>
      <t xml:space="preserve"> PorGanMay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PreMay</t>
    </r>
  </si>
  <si>
    <r>
      <t xml:space="preserve">PieMay2 = </t>
    </r>
    <r>
      <rPr>
        <sz val="12"/>
        <color theme="9" tint="-0.499984740745262"/>
        <rFont val="Arial"/>
        <family val="2"/>
      </rPr>
      <t>(</t>
    </r>
    <r>
      <rPr>
        <i/>
        <sz val="12"/>
        <color theme="9" tint="-0.499984740745262"/>
        <rFont val="Arial"/>
        <family val="2"/>
      </rPr>
      <t xml:space="preserve"> PorUniMay2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ProPieMes</t>
    </r>
  </si>
  <si>
    <t>(PieMay1)</t>
  </si>
  <si>
    <t>CosSegTraMay1Mes = PieMay1 * CosSegPie</t>
  </si>
  <si>
    <t>Costo unitario M. M.:</t>
  </si>
  <si>
    <t>Costo por viaje M. N.:</t>
  </si>
  <si>
    <t>Costo por pieza M. N.:</t>
  </si>
  <si>
    <t>(TraNecMay1)</t>
  </si>
  <si>
    <t>(CosViaMay1)</t>
  </si>
  <si>
    <t>CosTraMay1Mes = TraNecMay1 * CosViaMay1</t>
  </si>
  <si>
    <t>(CanMay1/Pal/Caj/Pie)</t>
  </si>
  <si>
    <t>Costo unitario M. N.:</t>
  </si>
  <si>
    <t>CosPonTraPieMay1</t>
  </si>
  <si>
    <t>CosPonTraCajMay1</t>
  </si>
  <si>
    <t>CosPonTraPalMay1</t>
  </si>
  <si>
    <t xml:space="preserve">CosPonTraPieMay1 = CanMay1/Pal/Caj/Pie * CosPonTra/Pie/Caj/Pal </t>
  </si>
  <si>
    <t xml:space="preserve">CosPonTraCajMay1 = CanMay1/Pal/Caj/Pie * CosPonTra/Pie/Caj/Pal </t>
  </si>
  <si>
    <t xml:space="preserve">CosPonTraPalMay1 = CanMay1/Pal/Caj/Pie * CosPonTra/Pie/Caj/Pal </t>
  </si>
  <si>
    <t xml:space="preserve">CosPonTraMay1Mes = CosPonTraPieMay1 + CosPonTraCajMay1 + CosPonTraPalMay1 </t>
  </si>
  <si>
    <r>
      <t xml:space="preserve">PieMay21= </t>
    </r>
    <r>
      <rPr>
        <sz val="12"/>
        <color theme="9" tint="-0.499984740745262"/>
        <rFont val="Arial"/>
        <family val="2"/>
      </rPr>
      <t>(</t>
    </r>
    <r>
      <rPr>
        <i/>
        <sz val="12"/>
        <color theme="9" tint="-0.499984740745262"/>
        <rFont val="Arial"/>
        <family val="2"/>
      </rPr>
      <t xml:space="preserve"> PorUniMay1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ProPieMes</t>
    </r>
  </si>
  <si>
    <t>Empaques de palets necesarios para el mayorista 1:</t>
  </si>
  <si>
    <t>Empaques de cajas necesarios para el mayorista 1:</t>
  </si>
  <si>
    <t>Empaques de piezas necesarios para el mayorista 1:</t>
  </si>
  <si>
    <t>CanMay1Pal</t>
  </si>
  <si>
    <t>CanMay1Caj</t>
  </si>
  <si>
    <t>CanMay1Pie</t>
  </si>
  <si>
    <t>Empaques de palets necesarios para el mayorista 2:</t>
  </si>
  <si>
    <t>Empaques de cajas necesarios para el mayorista 2:</t>
  </si>
  <si>
    <t>Empaques de piezas necesarios para el mayorista 2:</t>
  </si>
  <si>
    <t>CanMay2Pal</t>
  </si>
  <si>
    <t>CanMay2Caj</t>
  </si>
  <si>
    <t>CanMay2Pie</t>
  </si>
  <si>
    <t>Cantidad de palets por transporte:</t>
  </si>
  <si>
    <t>Cantidad de cajas por transporte:</t>
  </si>
  <si>
    <t>Cantidad de piezas por transporte:</t>
  </si>
  <si>
    <t>CapTraPal</t>
  </si>
  <si>
    <t>CapTraCaj</t>
  </si>
  <si>
    <t>CapTraPie</t>
  </si>
  <si>
    <t>personas en M.N.: Cantidad de personal * Salario mensual por persona M. N.</t>
  </si>
  <si>
    <t>(EmpPalMes/Per1/Per2)</t>
  </si>
  <si>
    <t>(CanPalMes/Per1/Per2)</t>
  </si>
  <si>
    <t>(SalPalMes/Per1/Per2)</t>
  </si>
  <si>
    <t>CosPalMesPer1</t>
  </si>
  <si>
    <t>CosPalMesPer2</t>
  </si>
  <si>
    <t>CosPalMesPer1 = CanPalMesPer1 * SalPalMesPer1</t>
  </si>
  <si>
    <t>CosPalMesPer2 = CanPalMesPer2 * SalPalMesPer2</t>
  </si>
  <si>
    <t>CosPerEmpPalMes = CosPalMesPer1 + CosPalMesPer2</t>
  </si>
  <si>
    <t>Cantidad de personal:</t>
  </si>
  <si>
    <t>Persona 1 empaque por caja:</t>
  </si>
  <si>
    <t>Persona 2 empaque por caja:</t>
  </si>
  <si>
    <t>(SalCajMes/Per1/Per2)</t>
  </si>
  <si>
    <t>(EmpCaj/Per1/Per2)</t>
  </si>
  <si>
    <t>(CanCaj/Per1/Per2)</t>
  </si>
  <si>
    <t>CosCajMesPer1</t>
  </si>
  <si>
    <t>CosCajMesPer2</t>
  </si>
  <si>
    <t>CosCajMesPer1 = CanCajPer1 * SalCajMesPer1</t>
  </si>
  <si>
    <t>CosCajMesPer2 = CanCajPer2 * SalCajMesPer2</t>
  </si>
  <si>
    <t xml:space="preserve">CosPerEmpCajMes = CosCajMesPer1 + CosCajMesPer2 </t>
  </si>
  <si>
    <t>Persona 1 empaque por pieza:</t>
  </si>
  <si>
    <t>Persona 2 empaque por pieza:</t>
  </si>
  <si>
    <t>Persona 3 empaque por pieza:</t>
  </si>
  <si>
    <t>Persona 4 empaque por pieza:</t>
  </si>
  <si>
    <t>Persona 5 empaque por pieza:</t>
  </si>
  <si>
    <t>Persona 6 empaque por pieza:</t>
  </si>
  <si>
    <t>Persona 7 empaque por pieza:</t>
  </si>
  <si>
    <t>CosPieMesPer1</t>
  </si>
  <si>
    <t>CosPieMesPer2</t>
  </si>
  <si>
    <t>CosPieMesPer3</t>
  </si>
  <si>
    <t>CosPieMesPer4</t>
  </si>
  <si>
    <t>CosPieMesPer5</t>
  </si>
  <si>
    <t>CosPieMesPer6</t>
  </si>
  <si>
    <t>CosPieMesPer7</t>
  </si>
  <si>
    <t>CosPieMesPer1 = CanPiePer1 * SalPieMesPer1</t>
  </si>
  <si>
    <t>CosPieMesPer2 = CanPiePer2 * SalPieMesPer2</t>
  </si>
  <si>
    <t>CosPieMesPer3 = CanPiePer3 * SalPieMesPer3</t>
  </si>
  <si>
    <t>CosPieMesPer4 = CanPiePer4 * SalPieMesPer4</t>
  </si>
  <si>
    <t>CosPieMesPer5 = CanPiePer5 * SalPieMesPer5</t>
  </si>
  <si>
    <t>CosPieMesPer6 = CanPiePer6 * SalPieMesPer6</t>
  </si>
  <si>
    <t>CosPieMesPer7 = CanPiePer7 * SalPieMesPer7</t>
  </si>
  <si>
    <t>CosPerEmpPieMes = CosPieMesPer1 + CosPieMesPer2 + CosPieMesPer3 + CosPieMesPer4 + CosPieMesPer5 + CosPieMesPer6 + CosPieMesPer7</t>
  </si>
  <si>
    <t>(EmpPie/Per1/Per2/</t>
  </si>
  <si>
    <t>Per7)</t>
  </si>
  <si>
    <t>Per3/Per4/Per5/Per6/</t>
  </si>
  <si>
    <t>(CanPie/Per1/Per2/</t>
  </si>
  <si>
    <t>(SalPieMes/Per1/</t>
  </si>
  <si>
    <t>Per6/Per7)</t>
  </si>
  <si>
    <t>Per2/Per3/Per4/Per5/</t>
  </si>
  <si>
    <t>Persona 1 producción:</t>
  </si>
  <si>
    <t>Persona 2 producción:</t>
  </si>
  <si>
    <t>Persona 3 producción:</t>
  </si>
  <si>
    <t>Persona 4 producción:</t>
  </si>
  <si>
    <t>Persona 5 producción:</t>
  </si>
  <si>
    <t>Persona 6 producción:</t>
  </si>
  <si>
    <t>Persona 7 producción:</t>
  </si>
  <si>
    <t>Persona 8 producción:</t>
  </si>
  <si>
    <t>(Pro/Per1/Per2/Per3/</t>
  </si>
  <si>
    <t>Per4/Per5/Per6/Per7/</t>
  </si>
  <si>
    <t>Per8)</t>
  </si>
  <si>
    <t>(CanPro/Per1/Per2/</t>
  </si>
  <si>
    <t>Per7/Per8)</t>
  </si>
  <si>
    <t>(SalProMes/Per1/Per2/</t>
  </si>
  <si>
    <t>CosProPer1</t>
  </si>
  <si>
    <t>CosProPer2</t>
  </si>
  <si>
    <t>CosProPer3</t>
  </si>
  <si>
    <t>CosProPer4</t>
  </si>
  <si>
    <t>CosProPer5</t>
  </si>
  <si>
    <t>CosProPer6</t>
  </si>
  <si>
    <t>CosProPer7</t>
  </si>
  <si>
    <t>CosProPer8</t>
  </si>
  <si>
    <t>CosProPerMes</t>
  </si>
  <si>
    <t>CosEmpPiePerMes</t>
  </si>
  <si>
    <t>CosEmpCajPerMes</t>
  </si>
  <si>
    <t>CosEmpPalPerMes</t>
  </si>
  <si>
    <t>CosProPer1 = CanProPer1 * SalProMesPer1</t>
  </si>
  <si>
    <t>CosProPer2 = CanProPer2 * SalProMesPer2</t>
  </si>
  <si>
    <t>CosProPer3 = CanProPer3 * SalProMesPer3</t>
  </si>
  <si>
    <t>CosProPer4 = CanProPer4 * SalProMesPer4</t>
  </si>
  <si>
    <t>CosProPer5 = CanProPer5 * SalProMesPer5</t>
  </si>
  <si>
    <t>CosProPer6 = CanProPer6 * SalProMesPer6</t>
  </si>
  <si>
    <t>CosProPer7 = CanProPer7 * SalProMesPer7</t>
  </si>
  <si>
    <t>CosProPer8 = CanProPer8 * SalProMesPer8</t>
  </si>
  <si>
    <t>CosProPerMes = CosProPer1 + CosProPer2 + CosProPer3 + CosProPer4 + CosProPer5 + CosProPer6 + CosProPer7 + CosProPer8</t>
  </si>
  <si>
    <t>(CanCajEnPal)</t>
  </si>
  <si>
    <t>(CanPalMes)</t>
  </si>
  <si>
    <t>por mes M.N.: Cantidad de palet por mes * Costo por palet para mayorista M. N.</t>
  </si>
  <si>
    <t>CosPalMayMes</t>
  </si>
  <si>
    <t>(CanPalEncPorRol)</t>
  </si>
  <si>
    <t>(CanRolMes)</t>
  </si>
  <si>
    <t>(CosRol)</t>
  </si>
  <si>
    <t>(CosPal)</t>
  </si>
  <si>
    <t>CosPalMayMes = CanPalMes * CosPal</t>
  </si>
  <si>
    <t>palets por mes M.N.: Cantidad de rollos por mes * Costo por rollo para cerrar palets M. N.</t>
  </si>
  <si>
    <t>CosRolEncPalMes</t>
  </si>
  <si>
    <t>CosRolEncPalMes = CanRolMes * CosRol</t>
  </si>
  <si>
    <t>(CanCajMes)</t>
  </si>
  <si>
    <t>(CosCaj)</t>
  </si>
  <si>
    <t>por mes M.N.: Cantidad de cajas por mes * Costo caja para mayorista M. N.</t>
  </si>
  <si>
    <t>CosCajMes</t>
  </si>
  <si>
    <t>CosCajMes = CanCajMes *  CosCaj</t>
  </si>
  <si>
    <t>(CanCajCieCin)</t>
  </si>
  <si>
    <t>(CanCinMes)</t>
  </si>
  <si>
    <t>(CosCin)</t>
  </si>
  <si>
    <t>cajas por mes M.N.: Cantidad de cintas por mes * Costo por cinta para cerrar cajas M. N.</t>
  </si>
  <si>
    <t>cerrar cajas M. N.:</t>
  </si>
  <si>
    <t>CosCinMes</t>
  </si>
  <si>
    <t>CosCinMes = CanCinMes * CosCin</t>
  </si>
  <si>
    <t>CosEmpCajMes = CosCajMes + CosCinMes</t>
  </si>
  <si>
    <t>CosEmp1Pie</t>
  </si>
  <si>
    <t>CosEmp2Pie</t>
  </si>
  <si>
    <t>CosEmp3Pie</t>
  </si>
  <si>
    <t>CosEmp4Pie</t>
  </si>
  <si>
    <t>CosEmp5Pie</t>
  </si>
  <si>
    <t>CosEmp6Pie</t>
  </si>
  <si>
    <t>CosEmp7Pie</t>
  </si>
  <si>
    <t>CosEmpPie</t>
  </si>
  <si>
    <t>CosEmpPie = CosEmp1Pie + CosEmp2Pie + CosEmp3Pie + CosEmp4Pie + CosEmp5Pie + CosEmp6Pie + CosEmp7Pie</t>
  </si>
  <si>
    <t>CosEmpPieMes = CosEmpPie * ProPieMes</t>
  </si>
  <si>
    <t>CosConFabPieMes</t>
  </si>
  <si>
    <t>Costo mensual en componentes</t>
  </si>
  <si>
    <t>Costo de componentes por mes:</t>
  </si>
  <si>
    <t>CosComFabPieMes</t>
  </si>
  <si>
    <t>CosCon1FabPie</t>
  </si>
  <si>
    <t>CosCon2FabPie</t>
  </si>
  <si>
    <t>CosCon3FabPie</t>
  </si>
  <si>
    <t>CosConFabPie</t>
  </si>
  <si>
    <t>CosConFabPie = CosCon1FabPie + CosCon2FabPie + CosCon3FabPie</t>
  </si>
  <si>
    <t>CosConFabPieMes = CosConFabPie * ProPieMes</t>
  </si>
  <si>
    <t>Costo empaque por</t>
  </si>
  <si>
    <t>Costo seguro piezas</t>
  </si>
  <si>
    <t>mayorista 1: Cantidad de piezas * Costo por pieza M. N.</t>
  </si>
  <si>
    <t>Costo poner en el</t>
  </si>
  <si>
    <t>transporte: Cantidad * Costo unitario M. N.</t>
  </si>
  <si>
    <t>mayorista 2: Cantidad de piezas * Costo por pieza M. N.</t>
  </si>
  <si>
    <t>pieza M. N.:</t>
  </si>
  <si>
    <t>Producción de</t>
  </si>
  <si>
    <t>(ProPieMes)</t>
  </si>
  <si>
    <t>pieza por mes: Producción de Unidades mensuales * Costo empaque por pieza M. N.</t>
  </si>
  <si>
    <t>CosEmpPalMes = CosPalMayMes + CosRolEncPalMes</t>
  </si>
  <si>
    <t>(CosEmpPie)</t>
  </si>
  <si>
    <t>construir una pieza M. N.:</t>
  </si>
  <si>
    <t>Costo materiales para</t>
  </si>
  <si>
    <t>(CosConFabPie)</t>
  </si>
  <si>
    <t>Costo de consumibles</t>
  </si>
  <si>
    <t>por mes: Producción de Unidades mensuales * Costo materiales para construir una ìeza M. N.</t>
  </si>
  <si>
    <t>CosComFabPie</t>
  </si>
  <si>
    <t>CosCom1FabPie</t>
  </si>
  <si>
    <t>CosCom2FabPie</t>
  </si>
  <si>
    <t>CosCom3FabPie</t>
  </si>
  <si>
    <t>CosCom4FabPie</t>
  </si>
  <si>
    <t>CosCom5FabPie</t>
  </si>
  <si>
    <t>CosCom6FabPie</t>
  </si>
  <si>
    <t>CosCom7FabPie</t>
  </si>
  <si>
    <t>CosCom8FabPie</t>
  </si>
  <si>
    <t>CosCom9FabPie</t>
  </si>
  <si>
    <t>CosCom11FabPie</t>
  </si>
  <si>
    <t>CosCom10FabPie</t>
  </si>
  <si>
    <t>CosCom12FabPie</t>
  </si>
  <si>
    <t>CosCom13FabPie</t>
  </si>
  <si>
    <t>CosCom14FabPie</t>
  </si>
  <si>
    <t>CosCom15FabPie</t>
  </si>
  <si>
    <t>CosCom16FabPie</t>
  </si>
  <si>
    <t>CosComFabPie = CosCom1FabPie + CosCom2FabPie + CosCom3FabPie + CosCom4FabPie + CosCom5FabPie + CosCom6FabPie + CosCom7FabPie + CosCom8FabPie + CosCom9FabPie + CosCom10FabPie + CosCom11FabPie + CosCom12FabPie + CosCom13FabPie + CosCom14FabPie + CosCom15FabPie + CosCom16FabPie</t>
  </si>
  <si>
    <t>CosComFabPieMes = CosComFabPie *  ProPieMes</t>
  </si>
  <si>
    <t>Producción de Piezas mensuales:</t>
  </si>
  <si>
    <t>Piezas mensuales:</t>
  </si>
  <si>
    <t>Cantidad de Piezas</t>
  </si>
  <si>
    <t>(CanPiePorCaj)</t>
  </si>
  <si>
    <t>Costo componentes</t>
  </si>
  <si>
    <t>elaborar una pieza M. N.:</t>
  </si>
  <si>
    <t>(CosComFabPie)</t>
  </si>
  <si>
    <t>Costo de componentes</t>
  </si>
  <si>
    <t>por mes M. N.: Producción de Piezas mensuales * Costo componentes elaborar una pieza M. N.</t>
  </si>
  <si>
    <t>Int</t>
  </si>
  <si>
    <t>CosRen</t>
  </si>
  <si>
    <t>CosLuz</t>
  </si>
  <si>
    <t>CosAgu</t>
  </si>
  <si>
    <t>CosGas</t>
  </si>
  <si>
    <t>CosTel</t>
  </si>
  <si>
    <t>CosInt</t>
  </si>
  <si>
    <t>CosPap</t>
  </si>
  <si>
    <t>CosCaf</t>
  </si>
  <si>
    <t>CosLim</t>
  </si>
  <si>
    <t>CosPer1</t>
  </si>
  <si>
    <t>CosPer2</t>
  </si>
  <si>
    <t>CosPer3</t>
  </si>
  <si>
    <t>CosPer4</t>
  </si>
  <si>
    <t>CosPer5</t>
  </si>
  <si>
    <t>CosPer6</t>
  </si>
  <si>
    <t>CosPer7</t>
  </si>
  <si>
    <t>CosPub</t>
  </si>
  <si>
    <t>CosFijMen = PagMenFin + MonMenDep + CosRen + CosLuz + CosAgu + CosGas + CosTel + CosInt + CosPap + CosCaf + CosLim + CosPer1 + CosPer2 + CosPer3 + CosPer4 + CosPer5 + CosPer6 + CosPer7 + CosPub</t>
  </si>
  <si>
    <t>MonADep = CosTotEqu +  CosTotSof + CosTotMov</t>
  </si>
  <si>
    <t>MesDep</t>
  </si>
  <si>
    <t>MonMenDep = MonADep / MesDep</t>
  </si>
  <si>
    <t>MesFin</t>
  </si>
  <si>
    <t>MonTotFin = CosTotEqu + CosTotSof + CosTotMov + CosTotAco</t>
  </si>
  <si>
    <t>PagMenFin = MonTotFin({Int[(1 + Int)^MesFin]}/{(1 + Int)^MesFin-1})</t>
  </si>
  <si>
    <t>(CosUni/Aco1/Aco2)</t>
  </si>
  <si>
    <t>(Can/Aco1/Aco2)</t>
  </si>
  <si>
    <t>CosAco1</t>
  </si>
  <si>
    <t>CosAco2</t>
  </si>
  <si>
    <t>CosAco1 = CosUniAco1 * CanAco1</t>
  </si>
  <si>
    <t>CosAco2 = CosUniAco2 * CanAco2</t>
  </si>
  <si>
    <t xml:space="preserve">CosTotAco = CosAco1 + CosAco2 </t>
  </si>
  <si>
    <t>(Can/Mov1/Mov2/Mov3)</t>
  </si>
  <si>
    <t>Mov3)</t>
  </si>
  <si>
    <t>(CosUni/Mov1/Mov2/</t>
  </si>
  <si>
    <t>CosMov1</t>
  </si>
  <si>
    <t>CosMov2</t>
  </si>
  <si>
    <t>CosMov3</t>
  </si>
  <si>
    <t>CosMov1 = CosUni/Mov1 * CanMov1</t>
  </si>
  <si>
    <t>CosMov2 = CosUni/Mov2 * CanMov2</t>
  </si>
  <si>
    <t>CosMov3 = CosUni/Mov3 * CanMov3</t>
  </si>
  <si>
    <t>CosTotMov = CosMov1 + CosMov2 +CosMov3</t>
  </si>
  <si>
    <t>Costo Unidad</t>
  </si>
  <si>
    <t>acondicionamiento M.N.:</t>
  </si>
  <si>
    <t>Cantidad a acondicionar:</t>
  </si>
  <si>
    <t>Costo Unidad moviliario</t>
  </si>
  <si>
    <t>M.N.:</t>
  </si>
  <si>
    <t>Cantidad moviliario:</t>
  </si>
  <si>
    <t>Cantidad software:</t>
  </si>
  <si>
    <t>Costo Unidad software</t>
  </si>
  <si>
    <t>(CosUni/Sof1/Soft2)</t>
  </si>
  <si>
    <t>(Can/Sof1/Sof2)</t>
  </si>
  <si>
    <t>CosSof1</t>
  </si>
  <si>
    <t>CosSof2</t>
  </si>
  <si>
    <t>Costo por Mueble M. N.: Costo Unidad moviliario M. N.* Cantidad moviliario</t>
  </si>
  <si>
    <t>Costo por Software M. N.: Costo Unidad software M. N. * Cantidad software</t>
  </si>
  <si>
    <t>CosSof1 = CosUniSof1 * CanSof1</t>
  </si>
  <si>
    <t>CosSof2 = CosUniSof2 * CanSof2</t>
  </si>
  <si>
    <t>CosTotSof = CosSof1 + CosSof2</t>
  </si>
  <si>
    <t>Costo Unidad equipo</t>
  </si>
  <si>
    <t>Cantidad equipo:</t>
  </si>
  <si>
    <t>Costo por Equipo M. N.: Costo Unidad equipo M. N. * Cantidad equipo</t>
  </si>
  <si>
    <t>(Cos/UniEqu1/UniEqu2/</t>
  </si>
  <si>
    <t>UniEqu3/InsEqu1/</t>
  </si>
  <si>
    <t>InsEqu2/InsEqu3)</t>
  </si>
  <si>
    <t>(Can/Equ1/Equ2/Equ3/</t>
  </si>
  <si>
    <t>InsEqu1/InsEqu2/InsEqu3)</t>
  </si>
  <si>
    <t>CosEqu1</t>
  </si>
  <si>
    <t>CosInsEqu1</t>
  </si>
  <si>
    <t>CosEqu1 = CosUniEqu1 * CanEqu1</t>
  </si>
  <si>
    <t>CosEqu2 = CosUniEqu2 * CanEqu2</t>
  </si>
  <si>
    <t>CosEqu3 = CosUniEqu3 * CanEqu3</t>
  </si>
  <si>
    <t>CosInsEqu1 = CosInsEqu1 * CanInsEqu1</t>
  </si>
  <si>
    <t>CosInsEqu2 = CosInsEqu2 * CanInsEqu2</t>
  </si>
  <si>
    <t>CosInsEqu3 = CosInsEqu3 * CanInsEqu3</t>
  </si>
  <si>
    <t>CosTotEqu = CosEqu1 + CosInsEqu1 + CosEqu2 + CosInsEqu2 + CosEqu3 + CosInsEqu3</t>
  </si>
  <si>
    <t>Costo por Acondicionamiento M. N.: Costo Unidad acondicionamiento M. N. * Cantidad a acondicionar</t>
  </si>
  <si>
    <t>Lugar: Servicios</t>
  </si>
  <si>
    <t>Lugar: Papeleria</t>
  </si>
  <si>
    <t>Lugar: Cafeteria</t>
  </si>
  <si>
    <t>Lugasr: Limpieza</t>
  </si>
  <si>
    <t>Producto: Fabricación del producto: Componentes</t>
  </si>
  <si>
    <t>Producto: Fabricación del producto:  Materiales consumibles</t>
  </si>
  <si>
    <t>Producto: Fabricación del producto:  Materiables consumibles</t>
  </si>
  <si>
    <t>Producto: Empaque: Materiales: Por pieza</t>
  </si>
  <si>
    <t>Producto: Empaque: Materiales: Por caja a mayorista</t>
  </si>
  <si>
    <t>Producto: Empaque: Materiales: Por palet a mayorista</t>
  </si>
  <si>
    <t>Personal: Empaque</t>
  </si>
  <si>
    <t>Comercialización: Transporte</t>
  </si>
  <si>
    <t>Comercialización: Transporte: Costos</t>
  </si>
  <si>
    <t>Comercialización: Mayorista 1</t>
  </si>
  <si>
    <t>Comercialización: Mayorista 1: Costos mayorista 1</t>
  </si>
  <si>
    <t>Comercialización: Mayorista 2</t>
  </si>
  <si>
    <t>Comercialización: Mayorista 2: Costos mayorista 2</t>
  </si>
  <si>
    <t>Iva = PreUniAntIva * 0.8</t>
  </si>
  <si>
    <t>Comercialización de Productos y Servicios Nanotecnológicos (clave 13202)</t>
  </si>
  <si>
    <t>Dr. José de Jesús Zamarripa Topete, Dr. Jorge Octavio Mata Ramírez, MI. Guillermo Amaya Parra, Dr. Ulises Jesús Tamayo Pérez, Dra. Haydee López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</si>
</sst>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70C0"/>
      <name val="Arial"/>
      <family val="2"/>
    </font>
    <font>
      <i/>
      <sz val="12"/>
      <color theme="9" tint="-0.499984740745262"/>
      <name val="Arial"/>
      <family val="2"/>
    </font>
    <font>
      <sz val="12"/>
      <color theme="9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0" xfId="0" applyNumberFormat="1" applyFont="1"/>
    <xf numFmtId="4" fontId="1" fillId="0" borderId="1" xfId="0" applyNumberFormat="1" applyFont="1" applyBorder="1"/>
    <xf numFmtId="0" fontId="1" fillId="0" borderId="10" xfId="0" applyFont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2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/>
    <xf numFmtId="0" fontId="1" fillId="0" borderId="19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20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8" xfId="0" applyFont="1" applyBorder="1" applyAlignment="1">
      <alignment vertical="center"/>
    </xf>
    <xf numFmtId="4" fontId="1" fillId="3" borderId="8" xfId="0" applyNumberFormat="1" applyFont="1" applyFill="1" applyBorder="1" applyAlignment="1" applyProtection="1">
      <alignment vertical="center"/>
      <protection locked="0"/>
    </xf>
    <xf numFmtId="4" fontId="1" fillId="10" borderId="0" xfId="0" applyNumberFormat="1" applyFont="1" applyFill="1" applyAlignment="1">
      <alignment vertical="center"/>
    </xf>
    <xf numFmtId="4" fontId="1" fillId="10" borderId="10" xfId="0" applyNumberFormat="1" applyFont="1" applyFill="1" applyBorder="1" applyAlignment="1">
      <alignment vertical="center"/>
    </xf>
    <xf numFmtId="0" fontId="1" fillId="0" borderId="4" xfId="0" applyFont="1" applyBorder="1"/>
    <xf numFmtId="4" fontId="1" fillId="3" borderId="9" xfId="0" applyNumberFormat="1" applyFont="1" applyFill="1" applyBorder="1" applyAlignment="1" applyProtection="1">
      <alignment vertical="center"/>
      <protection locked="0"/>
    </xf>
    <xf numFmtId="4" fontId="1" fillId="10" borderId="3" xfId="0" applyNumberFormat="1" applyFont="1" applyFill="1" applyBorder="1" applyAlignment="1">
      <alignment vertical="center"/>
    </xf>
    <xf numFmtId="4" fontId="1" fillId="0" borderId="10" xfId="0" applyNumberFormat="1" applyFont="1" applyBorder="1"/>
    <xf numFmtId="4" fontId="1" fillId="3" borderId="28" xfId="0" applyNumberFormat="1" applyFont="1" applyFill="1" applyBorder="1" applyProtection="1">
      <protection locked="0"/>
    </xf>
    <xf numFmtId="0" fontId="1" fillId="0" borderId="37" xfId="0" applyFont="1" applyBorder="1"/>
    <xf numFmtId="0" fontId="1" fillId="0" borderId="38" xfId="0" applyFont="1" applyBorder="1"/>
    <xf numFmtId="4" fontId="1" fillId="3" borderId="0" xfId="0" applyNumberFormat="1" applyFont="1" applyFill="1" applyProtection="1">
      <protection locked="0"/>
    </xf>
    <xf numFmtId="0" fontId="1" fillId="3" borderId="26" xfId="0" applyFont="1" applyFill="1" applyBorder="1" applyProtection="1">
      <protection locked="0"/>
    </xf>
    <xf numFmtId="0" fontId="1" fillId="0" borderId="40" xfId="0" applyFont="1" applyBorder="1"/>
    <xf numFmtId="0" fontId="1" fillId="0" borderId="41" xfId="0" applyFont="1" applyBorder="1"/>
    <xf numFmtId="4" fontId="1" fillId="10" borderId="26" xfId="0" applyNumberFormat="1" applyFont="1" applyFill="1" applyBorder="1"/>
    <xf numFmtId="4" fontId="1" fillId="0" borderId="6" xfId="0" applyNumberFormat="1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2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2" fillId="0" borderId="33" xfId="0" applyFont="1" applyBorder="1"/>
    <xf numFmtId="0" fontId="1" fillId="0" borderId="38" xfId="0" applyFont="1" applyBorder="1" applyAlignment="1">
      <alignment vertical="center"/>
    </xf>
    <xf numFmtId="4" fontId="1" fillId="10" borderId="36" xfId="0" applyNumberFormat="1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38" xfId="0" applyFont="1" applyBorder="1" applyAlignment="1">
      <alignment horizontal="left"/>
    </xf>
    <xf numFmtId="0" fontId="2" fillId="0" borderId="19" xfId="0" applyFont="1" applyBorder="1"/>
    <xf numFmtId="4" fontId="1" fillId="3" borderId="0" xfId="0" applyNumberFormat="1" applyFont="1" applyFill="1" applyAlignment="1" applyProtection="1">
      <alignment vertical="center"/>
      <protection locked="0"/>
    </xf>
    <xf numFmtId="4" fontId="1" fillId="0" borderId="7" xfId="0" applyNumberFormat="1" applyFont="1" applyBorder="1"/>
    <xf numFmtId="4" fontId="1" fillId="3" borderId="7" xfId="0" applyNumberFormat="1" applyFont="1" applyFill="1" applyBorder="1" applyProtection="1">
      <protection locked="0"/>
    </xf>
    <xf numFmtId="4" fontId="1" fillId="0" borderId="35" xfId="0" applyNumberFormat="1" applyFont="1" applyBorder="1"/>
    <xf numFmtId="0" fontId="2" fillId="0" borderId="37" xfId="0" applyFont="1" applyBorder="1"/>
    <xf numFmtId="0" fontId="2" fillId="0" borderId="38" xfId="0" applyFont="1" applyBorder="1"/>
    <xf numFmtId="4" fontId="1" fillId="10" borderId="34" xfId="0" applyNumberFormat="1" applyFont="1" applyFill="1" applyBorder="1"/>
    <xf numFmtId="4" fontId="1" fillId="10" borderId="2" xfId="0" applyNumberFormat="1" applyFont="1" applyFill="1" applyBorder="1"/>
    <xf numFmtId="0" fontId="1" fillId="0" borderId="47" xfId="0" applyFont="1" applyBorder="1"/>
    <xf numFmtId="0" fontId="1" fillId="0" borderId="48" xfId="0" applyFont="1" applyBorder="1"/>
    <xf numFmtId="4" fontId="1" fillId="2" borderId="26" xfId="0" applyNumberFormat="1" applyFont="1" applyFill="1" applyBorder="1"/>
    <xf numFmtId="0" fontId="1" fillId="3" borderId="18" xfId="0" applyFont="1" applyFill="1" applyBorder="1" applyProtection="1">
      <protection locked="0"/>
    </xf>
    <xf numFmtId="4" fontId="1" fillId="2" borderId="44" xfId="0" applyNumberFormat="1" applyFont="1" applyFill="1" applyBorder="1"/>
    <xf numFmtId="0" fontId="1" fillId="0" borderId="50" xfId="0" applyFont="1" applyBorder="1"/>
    <xf numFmtId="0" fontId="1" fillId="0" borderId="51" xfId="0" applyFont="1" applyBorder="1"/>
    <xf numFmtId="4" fontId="1" fillId="3" borderId="36" xfId="0" applyNumberFormat="1" applyFont="1" applyFill="1" applyBorder="1" applyProtection="1">
      <protection locked="0"/>
    </xf>
    <xf numFmtId="0" fontId="1" fillId="0" borderId="52" xfId="0" applyFont="1" applyBorder="1"/>
    <xf numFmtId="0" fontId="1" fillId="0" borderId="53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 applyAlignment="1">
      <alignment vertical="center"/>
    </xf>
    <xf numFmtId="0" fontId="1" fillId="9" borderId="17" xfId="0" applyFont="1" applyFill="1" applyBorder="1" applyAlignment="1" applyProtection="1">
      <alignment vertical="center" wrapText="1"/>
      <protection locked="0"/>
    </xf>
    <xf numFmtId="4" fontId="1" fillId="3" borderId="26" xfId="0" applyNumberFormat="1" applyFont="1" applyFill="1" applyBorder="1" applyAlignment="1" applyProtection="1">
      <alignment vertical="center"/>
      <protection locked="0"/>
    </xf>
    <xf numFmtId="4" fontId="1" fillId="3" borderId="57" xfId="0" applyNumberFormat="1" applyFont="1" applyFill="1" applyBorder="1" applyAlignment="1" applyProtection="1">
      <alignment vertical="center"/>
      <protection locked="0"/>
    </xf>
    <xf numFmtId="4" fontId="1" fillId="10" borderId="26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9" borderId="19" xfId="0" applyFont="1" applyFill="1" applyBorder="1" applyAlignment="1" applyProtection="1">
      <alignment vertical="center" wrapText="1"/>
      <protection locked="0"/>
    </xf>
    <xf numFmtId="0" fontId="1" fillId="0" borderId="56" xfId="0" applyFont="1" applyBorder="1"/>
    <xf numFmtId="0" fontId="1" fillId="0" borderId="46" xfId="0" applyFont="1" applyBorder="1"/>
    <xf numFmtId="0" fontId="1" fillId="9" borderId="33" xfId="0" applyFont="1" applyFill="1" applyBorder="1" applyAlignment="1" applyProtection="1">
      <alignment vertical="center" wrapText="1"/>
      <protection locked="0"/>
    </xf>
    <xf numFmtId="4" fontId="1" fillId="10" borderId="49" xfId="0" applyNumberFormat="1" applyFont="1" applyFill="1" applyBorder="1" applyAlignment="1">
      <alignment vertical="center"/>
    </xf>
    <xf numFmtId="0" fontId="2" fillId="0" borderId="26" xfId="0" applyFont="1" applyBorder="1"/>
    <xf numFmtId="4" fontId="1" fillId="2" borderId="58" xfId="0" applyNumberFormat="1" applyFont="1" applyFill="1" applyBorder="1"/>
    <xf numFmtId="4" fontId="1" fillId="3" borderId="25" xfId="0" applyNumberFormat="1" applyFont="1" applyFill="1" applyBorder="1" applyProtection="1">
      <protection locked="0"/>
    </xf>
    <xf numFmtId="4" fontId="1" fillId="2" borderId="49" xfId="0" applyNumberFormat="1" applyFont="1" applyFill="1" applyBorder="1"/>
    <xf numFmtId="0" fontId="1" fillId="0" borderId="57" xfId="0" applyFont="1" applyBorder="1"/>
    <xf numFmtId="0" fontId="2" fillId="0" borderId="56" xfId="0" applyFont="1" applyBorder="1"/>
    <xf numFmtId="4" fontId="1" fillId="0" borderId="49" xfId="0" applyNumberFormat="1" applyFont="1" applyBorder="1"/>
    <xf numFmtId="0" fontId="2" fillId="0" borderId="53" xfId="0" applyFont="1" applyBorder="1"/>
    <xf numFmtId="4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/>
    <xf numFmtId="0" fontId="1" fillId="9" borderId="59" xfId="0" applyFont="1" applyFill="1" applyBorder="1" applyAlignment="1" applyProtection="1">
      <alignment vertical="center" wrapText="1"/>
      <protection locked="0"/>
    </xf>
    <xf numFmtId="0" fontId="1" fillId="0" borderId="52" xfId="0" applyFont="1" applyBorder="1" applyAlignment="1">
      <alignment vertical="center"/>
    </xf>
    <xf numFmtId="4" fontId="1" fillId="3" borderId="49" xfId="0" applyNumberFormat="1" applyFont="1" applyFill="1" applyBorder="1" applyAlignment="1" applyProtection="1">
      <alignment vertical="center"/>
      <protection locked="0"/>
    </xf>
    <xf numFmtId="0" fontId="2" fillId="0" borderId="5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3" borderId="34" xfId="0" applyNumberFormat="1" applyFont="1" applyFill="1" applyBorder="1" applyAlignment="1" applyProtection="1">
      <alignment vertical="center"/>
      <protection locked="0"/>
    </xf>
    <xf numFmtId="0" fontId="1" fillId="0" borderId="45" xfId="0" applyFont="1" applyBorder="1" applyAlignment="1">
      <alignment vertical="center"/>
    </xf>
    <xf numFmtId="0" fontId="1" fillId="0" borderId="21" xfId="0" applyFont="1" applyBorder="1"/>
    <xf numFmtId="0" fontId="1" fillId="0" borderId="59" xfId="0" applyFont="1" applyBorder="1"/>
    <xf numFmtId="4" fontId="1" fillId="0" borderId="36" xfId="0" applyNumberFormat="1" applyFont="1" applyBorder="1"/>
    <xf numFmtId="4" fontId="1" fillId="3" borderId="44" xfId="0" applyNumberFormat="1" applyFont="1" applyFill="1" applyBorder="1" applyProtection="1">
      <protection locked="0"/>
    </xf>
    <xf numFmtId="0" fontId="2" fillId="0" borderId="40" xfId="0" applyFont="1" applyBorder="1"/>
    <xf numFmtId="4" fontId="1" fillId="3" borderId="36" xfId="0" applyNumberFormat="1" applyFont="1" applyFill="1" applyBorder="1" applyAlignment="1" applyProtection="1">
      <alignment vertical="center"/>
      <protection locked="0"/>
    </xf>
    <xf numFmtId="0" fontId="1" fillId="9" borderId="56" xfId="0" applyFont="1" applyFill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vertical="center"/>
    </xf>
    <xf numFmtId="4" fontId="1" fillId="0" borderId="57" xfId="0" applyNumberFormat="1" applyFont="1" applyBorder="1"/>
    <xf numFmtId="0" fontId="4" fillId="0" borderId="39" xfId="0" applyFont="1" applyBorder="1"/>
    <xf numFmtId="0" fontId="2" fillId="0" borderId="30" xfId="0" applyFont="1" applyBorder="1"/>
    <xf numFmtId="0" fontId="2" fillId="0" borderId="39" xfId="0" applyFont="1" applyBorder="1"/>
    <xf numFmtId="0" fontId="2" fillId="0" borderId="22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0" fontId="3" fillId="0" borderId="19" xfId="0" applyFont="1" applyBorder="1"/>
    <xf numFmtId="0" fontId="3" fillId="0" borderId="18" xfId="0" applyFont="1" applyBorder="1"/>
    <xf numFmtId="0" fontId="2" fillId="0" borderId="42" xfId="0" applyFont="1" applyBorder="1"/>
    <xf numFmtId="0" fontId="3" fillId="0" borderId="35" xfId="0" applyFont="1" applyBorder="1"/>
    <xf numFmtId="4" fontId="1" fillId="0" borderId="60" xfId="0" applyNumberFormat="1" applyFont="1" applyBorder="1"/>
    <xf numFmtId="0" fontId="4" fillId="0" borderId="38" xfId="0" applyFont="1" applyBorder="1"/>
    <xf numFmtId="0" fontId="1" fillId="0" borderId="2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3" borderId="50" xfId="0" applyFont="1" applyFill="1" applyBorder="1" applyAlignment="1" applyProtection="1">
      <alignment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4" fillId="0" borderId="27" xfId="0" applyFont="1" applyBorder="1"/>
    <xf numFmtId="0" fontId="1" fillId="9" borderId="6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4" fontId="1" fillId="2" borderId="49" xfId="0" applyNumberFormat="1" applyFont="1" applyFill="1" applyBorder="1" applyAlignment="1">
      <alignment vertical="center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0" borderId="4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0" borderId="5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31" xfId="0" applyFont="1" applyBorder="1"/>
    <xf numFmtId="0" fontId="1" fillId="9" borderId="51" xfId="0" applyFont="1" applyFill="1" applyBorder="1" applyAlignment="1" applyProtection="1">
      <alignment vertical="center" wrapText="1"/>
      <protection locked="0"/>
    </xf>
    <xf numFmtId="0" fontId="2" fillId="0" borderId="42" xfId="0" applyFont="1" applyBorder="1" applyAlignment="1">
      <alignment horizontal="left"/>
    </xf>
    <xf numFmtId="4" fontId="1" fillId="3" borderId="25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Border="1" applyAlignment="1">
      <alignment vertical="center"/>
    </xf>
    <xf numFmtId="0" fontId="1" fillId="0" borderId="9" xfId="0" applyFont="1" applyBorder="1"/>
    <xf numFmtId="0" fontId="1" fillId="3" borderId="20" xfId="0" applyFont="1" applyFill="1" applyBorder="1" applyAlignment="1" applyProtection="1">
      <alignment vertical="center"/>
      <protection locked="0"/>
    </xf>
    <xf numFmtId="0" fontId="2" fillId="0" borderId="47" xfId="0" applyFont="1" applyBorder="1"/>
    <xf numFmtId="0" fontId="1" fillId="3" borderId="52" xfId="0" applyFont="1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3" borderId="27" xfId="0" applyFont="1" applyFill="1" applyBorder="1" applyAlignment="1" applyProtection="1">
      <alignment vertical="center"/>
      <protection locked="0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4" fontId="1" fillId="3" borderId="18" xfId="0" applyNumberFormat="1" applyFont="1" applyFill="1" applyBorder="1" applyAlignment="1" applyProtection="1">
      <alignment vertical="center"/>
      <protection locked="0"/>
    </xf>
    <xf numFmtId="4" fontId="1" fillId="3" borderId="44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>
      <alignment vertical="center" wrapText="1"/>
    </xf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55" xfId="0" applyNumberFormat="1" applyFont="1" applyBorder="1"/>
    <xf numFmtId="4" fontId="1" fillId="0" borderId="23" xfId="0" applyNumberFormat="1" applyFont="1" applyBorder="1"/>
    <xf numFmtId="0" fontId="1" fillId="0" borderId="33" xfId="0" applyFont="1" applyBorder="1" applyAlignment="1">
      <alignment vertical="center" wrapText="1"/>
    </xf>
    <xf numFmtId="4" fontId="1" fillId="2" borderId="34" xfId="0" applyNumberFormat="1" applyFont="1" applyFill="1" applyBorder="1" applyAlignment="1">
      <alignment vertical="center"/>
    </xf>
    <xf numFmtId="0" fontId="2" fillId="0" borderId="14" xfId="0" applyFont="1" applyBorder="1"/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1" fillId="0" borderId="59" xfId="0" applyFont="1" applyBorder="1" applyAlignment="1">
      <alignment vertical="center" wrapText="1"/>
    </xf>
    <xf numFmtId="4" fontId="1" fillId="0" borderId="1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" fontId="1" fillId="0" borderId="18" xfId="0" applyNumberFormat="1" applyFont="1" applyBorder="1"/>
    <xf numFmtId="0" fontId="1" fillId="0" borderId="42" xfId="0" applyFont="1" applyBorder="1" applyAlignment="1">
      <alignment vertical="center" wrapText="1"/>
    </xf>
    <xf numFmtId="4" fontId="1" fillId="2" borderId="35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2" borderId="34" xfId="0" applyNumberFormat="1" applyFont="1" applyFill="1" applyBorder="1"/>
    <xf numFmtId="0" fontId="2" fillId="0" borderId="54" xfId="0" applyFont="1" applyBorder="1"/>
    <xf numFmtId="4" fontId="1" fillId="0" borderId="26" xfId="0" applyNumberFormat="1" applyFont="1" applyBorder="1"/>
    <xf numFmtId="0" fontId="2" fillId="0" borderId="22" xfId="0" applyFont="1" applyBorder="1"/>
    <xf numFmtId="4" fontId="1" fillId="3" borderId="18" xfId="0" applyNumberFormat="1" applyFont="1" applyFill="1" applyBorder="1" applyProtection="1">
      <protection locked="0"/>
    </xf>
    <xf numFmtId="4" fontId="1" fillId="2" borderId="3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</xdr:row>
      <xdr:rowOff>161925</xdr:rowOff>
    </xdr:from>
    <xdr:to>
      <xdr:col>24</xdr:col>
      <xdr:colOff>3162</xdr:colOff>
      <xdr:row>13</xdr:row>
      <xdr:rowOff>109348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3406775" y="746125"/>
          <a:ext cx="9135520" cy="1894756"/>
          <a:chOff x="914400" y="1032105"/>
          <a:chExt cx="10118712" cy="1947673"/>
        </a:xfrm>
      </xdr:grpSpPr>
      <xdr:sp macro="" textlink="">
        <xdr:nvSpPr>
          <xdr:cNvPr id="3" name="CuadroTexto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914400" y="1157530"/>
            <a:ext cx="1132041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Idea o</a:t>
            </a:r>
          </a:p>
          <a:p>
            <a:r>
              <a:rPr lang="es-ES" sz="1400"/>
              <a:t>necesidad</a:t>
            </a:r>
            <a:endParaRPr lang="es-MX" sz="1400"/>
          </a:p>
        </xdr:txBody>
      </xdr:sp>
      <xdr:cxnSp macro="">
        <xdr:nvCxnSpPr>
          <xdr:cNvPr id="4" name="Conector recto de flecha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>
            <a:stCxn id="3" idx="3"/>
            <a:endCxn id="5" idx="1"/>
          </xdr:cNvCxnSpPr>
        </xdr:nvCxnSpPr>
        <xdr:spPr>
          <a:xfrm flipV="1">
            <a:off x="2046441" y="1422858"/>
            <a:ext cx="402291" cy="1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6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2448732" y="1157529"/>
            <a:ext cx="2608535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Prueba del principio</a:t>
            </a:r>
          </a:p>
          <a:p>
            <a:r>
              <a:rPr lang="es-ES" sz="1400"/>
              <a:t>básico de funcionamiento</a:t>
            </a:r>
            <a:endParaRPr lang="es-MX" sz="1400"/>
          </a:p>
        </xdr:txBody>
      </xdr:sp>
      <xdr:sp macro="" textlink="">
        <xdr:nvSpPr>
          <xdr:cNvPr id="6" name="CuadroTexto 9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5459558" y="1248403"/>
            <a:ext cx="829073" cy="31149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Diseño</a:t>
            </a:r>
            <a:endParaRPr lang="es-MX" sz="1400"/>
          </a:p>
        </xdr:txBody>
      </xdr:sp>
      <xdr:cxnSp macro="">
        <xdr:nvCxnSpPr>
          <xdr:cNvPr id="7" name="Conector recto de flecha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CxnSpPr>
            <a:stCxn id="5" idx="3"/>
            <a:endCxn id="6" idx="1"/>
          </xdr:cNvCxnSpPr>
        </xdr:nvCxnSpPr>
        <xdr:spPr>
          <a:xfrm flipV="1">
            <a:off x="5057267" y="1404151"/>
            <a:ext cx="402291" cy="18707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CuadroTexto 13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5459558" y="2240356"/>
            <a:ext cx="1223733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Estudio de</a:t>
            </a:r>
          </a:p>
          <a:p>
            <a:r>
              <a:rPr lang="es-ES" sz="1400"/>
              <a:t>factibilidad</a:t>
            </a:r>
            <a:endParaRPr lang="es-MX" sz="1400"/>
          </a:p>
        </xdr:txBody>
      </xdr:sp>
      <xdr:cxnSp macro="">
        <xdr:nvCxnSpPr>
          <xdr:cNvPr id="9" name="Conector: angular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CxnSpPr>
            <a:endCxn id="8" idx="1"/>
          </xdr:cNvCxnSpPr>
        </xdr:nvCxnSpPr>
        <xdr:spPr>
          <a:xfrm rot="16200000" flipH="1">
            <a:off x="4817915" y="1864041"/>
            <a:ext cx="1082141" cy="201146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CuadroTexto 23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251793" y="1032105"/>
            <a:ext cx="1492203" cy="749821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Desarrollo del</a:t>
            </a:r>
          </a:p>
          <a:p>
            <a:r>
              <a:rPr lang="es-ES" sz="1400"/>
              <a:t>producto o</a:t>
            </a:r>
          </a:p>
          <a:p>
            <a:r>
              <a:rPr lang="es-ES" sz="1400"/>
              <a:t>servicio</a:t>
            </a:r>
            <a:endParaRPr lang="es-MX" sz="1400"/>
          </a:p>
        </xdr:txBody>
      </xdr: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>
            <a:stCxn id="6" idx="3"/>
            <a:endCxn id="10" idx="1"/>
          </xdr:cNvCxnSpPr>
        </xdr:nvCxnSpPr>
        <xdr:spPr>
          <a:xfrm>
            <a:off x="6288631" y="1404151"/>
            <a:ext cx="963162" cy="2865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CuadroTexto 25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7440166" y="2449120"/>
            <a:ext cx="923651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Plan de</a:t>
            </a:r>
          </a:p>
          <a:p>
            <a:r>
              <a:rPr lang="es-ES" sz="1400"/>
              <a:t>negocio</a:t>
            </a:r>
          </a:p>
        </xdr:txBody>
      </xdr:sp>
      <xdr:cxnSp macro="">
        <xdr:nvCxnSpPr>
          <xdr:cNvPr id="13" name="Conector: angular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CxnSpPr/>
        </xdr:nvCxnSpPr>
        <xdr:spPr>
          <a:xfrm rot="16200000" flipH="1">
            <a:off x="6591257" y="1877795"/>
            <a:ext cx="1299343" cy="390841"/>
          </a:xfrm>
          <a:prstGeom prst="bentConnector3">
            <a:avLst>
              <a:gd name="adj1" fmla="val 99848"/>
            </a:avLst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ector: angular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CxnSpPr>
            <a:stCxn id="8" idx="3"/>
          </xdr:cNvCxnSpPr>
        </xdr:nvCxnSpPr>
        <xdr:spPr>
          <a:xfrm flipV="1">
            <a:off x="6683291" y="1408046"/>
            <a:ext cx="195420" cy="1097639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CuadroTexto 42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9608876" y="1041630"/>
            <a:ext cx="1424236" cy="749821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Producto o</a:t>
            </a:r>
          </a:p>
          <a:p>
            <a:r>
              <a:rPr lang="es-ES" sz="1400"/>
              <a:t>Servicio a</a:t>
            </a:r>
          </a:p>
          <a:p>
            <a:r>
              <a:rPr lang="es-ES" sz="1400"/>
              <a:t>comercializar</a:t>
            </a:r>
            <a:endParaRPr lang="es-MX" sz="1400"/>
          </a:p>
        </xdr:txBody>
      </xdr: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CxnSpPr>
            <a:stCxn id="10" idx="3"/>
            <a:endCxn id="15" idx="1"/>
          </xdr:cNvCxnSpPr>
        </xdr:nvCxnSpPr>
        <xdr:spPr>
          <a:xfrm>
            <a:off x="8743996" y="1407016"/>
            <a:ext cx="864881" cy="9525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ector: angular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CxnSpPr>
            <a:stCxn id="12" idx="3"/>
          </xdr:cNvCxnSpPr>
        </xdr:nvCxnSpPr>
        <xdr:spPr>
          <a:xfrm flipV="1">
            <a:off x="8363817" y="1408046"/>
            <a:ext cx="807186" cy="1306403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620"/>
  <sheetViews>
    <sheetView showGridLines="0" tabSelected="1" zoomScale="90" zoomScaleNormal="90" workbookViewId="0">
      <pane ySplit="2" topLeftCell="A3" activePane="bottomLeft" state="frozen"/>
      <selection pane="bottomLeft" activeCell="T27" sqref="T27"/>
    </sheetView>
  </sheetViews>
  <sheetFormatPr baseColWidth="10" defaultRowHeight="15.6" x14ac:dyDescent="0.3"/>
  <cols>
    <col min="1" max="19" width="2.5546875" style="1" bestFit="1" customWidth="1"/>
    <col min="20" max="20" width="49" style="1" customWidth="1"/>
    <col min="21" max="21" width="24.5546875" style="1" customWidth="1"/>
    <col min="22" max="22" width="24.88671875" style="1" customWidth="1"/>
    <col min="23" max="23" width="21.5546875" style="1" customWidth="1"/>
    <col min="24" max="24" width="13.44140625" style="1" customWidth="1"/>
    <col min="25" max="84" width="11" style="1"/>
  </cols>
  <sheetData>
    <row r="1" spans="1:6" x14ac:dyDescent="0.3">
      <c r="A1" s="3" t="s">
        <v>599</v>
      </c>
    </row>
    <row r="2" spans="1:6" x14ac:dyDescent="0.3">
      <c r="A2" s="3" t="s">
        <v>600</v>
      </c>
    </row>
    <row r="3" spans="1:6" x14ac:dyDescent="0.3">
      <c r="A3" s="3"/>
    </row>
    <row r="13" spans="1:6" x14ac:dyDescent="0.3">
      <c r="A13" s="3" t="s">
        <v>4</v>
      </c>
    </row>
    <row r="14" spans="1:6" x14ac:dyDescent="0.3">
      <c r="B14" s="10"/>
    </row>
    <row r="15" spans="1:6" x14ac:dyDescent="0.3">
      <c r="B15" s="10"/>
      <c r="C15" s="10"/>
      <c r="D15" s="3" t="s">
        <v>28</v>
      </c>
    </row>
    <row r="16" spans="1:6" x14ac:dyDescent="0.3">
      <c r="B16" s="10"/>
      <c r="C16" s="3"/>
      <c r="E16" s="13"/>
      <c r="F16" s="3"/>
    </row>
    <row r="17" spans="1:84" ht="16.2" thickBot="1" x14ac:dyDescent="0.35">
      <c r="B17" s="10"/>
      <c r="C17" s="3"/>
      <c r="E17" s="13"/>
      <c r="F17" s="13"/>
      <c r="G17" s="3" t="s">
        <v>5</v>
      </c>
    </row>
    <row r="18" spans="1:84" x14ac:dyDescent="0.3">
      <c r="B18" s="10"/>
      <c r="C18" s="3"/>
      <c r="E18" s="13"/>
      <c r="G18" s="3"/>
      <c r="T18" s="24" t="s">
        <v>4</v>
      </c>
      <c r="U18" s="17"/>
      <c r="V18" s="17"/>
      <c r="W18" s="17"/>
      <c r="X18" s="15"/>
    </row>
    <row r="19" spans="1:84" ht="16.2" thickBot="1" x14ac:dyDescent="0.35">
      <c r="B19" s="10"/>
      <c r="C19" s="3"/>
      <c r="E19" s="13"/>
      <c r="G19" s="3"/>
      <c r="T19" s="195" t="s">
        <v>28</v>
      </c>
      <c r="U19" s="34"/>
      <c r="V19" s="34"/>
      <c r="W19" s="34"/>
      <c r="X19" s="74"/>
    </row>
    <row r="20" spans="1:84" x14ac:dyDescent="0.3">
      <c r="B20" s="10"/>
      <c r="C20" s="3"/>
      <c r="E20" s="13"/>
      <c r="T20" s="30"/>
      <c r="U20" s="197" t="s">
        <v>563</v>
      </c>
      <c r="V20" s="64"/>
      <c r="W20" s="21"/>
      <c r="X20" s="28"/>
    </row>
    <row r="21" spans="1:84" x14ac:dyDescent="0.3">
      <c r="B21" s="10"/>
      <c r="C21" s="3"/>
      <c r="E21" s="13"/>
      <c r="T21" s="21"/>
      <c r="U21" s="75" t="s">
        <v>550</v>
      </c>
      <c r="V21" s="64"/>
      <c r="W21" s="21"/>
      <c r="X21" s="28"/>
    </row>
    <row r="22" spans="1:84" x14ac:dyDescent="0.3">
      <c r="B22" s="10"/>
      <c r="C22" s="3"/>
      <c r="E22" s="13"/>
      <c r="T22" s="82" t="s">
        <v>5</v>
      </c>
      <c r="U22" s="81" t="s">
        <v>566</v>
      </c>
      <c r="V22" s="75" t="s">
        <v>564</v>
      </c>
      <c r="W22" s="21"/>
      <c r="X22" s="28"/>
    </row>
    <row r="23" spans="1:84" x14ac:dyDescent="0.3">
      <c r="B23" s="10"/>
      <c r="C23" s="3"/>
      <c r="E23" s="13"/>
      <c r="T23" s="21"/>
      <c r="U23" s="81" t="s">
        <v>567</v>
      </c>
      <c r="V23" s="81" t="s">
        <v>569</v>
      </c>
      <c r="W23" s="21"/>
      <c r="X23" s="28"/>
    </row>
    <row r="24" spans="1:84" ht="16.2" thickBot="1" x14ac:dyDescent="0.35">
      <c r="B24" s="10"/>
      <c r="C24" s="3"/>
      <c r="E24" s="13"/>
      <c r="T24" s="196"/>
      <c r="U24" s="76" t="s">
        <v>568</v>
      </c>
      <c r="V24" s="76" t="s">
        <v>570</v>
      </c>
      <c r="W24" s="77" t="s">
        <v>565</v>
      </c>
      <c r="X24" s="23"/>
    </row>
    <row r="25" spans="1:84" x14ac:dyDescent="0.3">
      <c r="B25" s="10"/>
      <c r="C25" s="3"/>
      <c r="E25" s="13"/>
      <c r="T25" s="21" t="s">
        <v>7</v>
      </c>
      <c r="U25" s="52"/>
      <c r="W25" s="9"/>
      <c r="X25" s="28"/>
    </row>
    <row r="26" spans="1:84" x14ac:dyDescent="0.3">
      <c r="B26" s="10"/>
      <c r="C26" s="3"/>
      <c r="E26" s="13"/>
      <c r="T26" s="110" t="s">
        <v>6</v>
      </c>
      <c r="U26" s="52"/>
      <c r="W26" s="9"/>
      <c r="X26" s="28"/>
    </row>
    <row r="27" spans="1:84" s="41" customFormat="1" x14ac:dyDescent="0.3">
      <c r="A27" s="39"/>
      <c r="B27" s="40"/>
      <c r="C27" s="42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111"/>
      <c r="U27" s="55"/>
      <c r="V27" s="83"/>
      <c r="W27" s="57">
        <f>+U27*V27</f>
        <v>0</v>
      </c>
      <c r="X27" s="18" t="s">
        <v>23</v>
      </c>
      <c r="Y27" s="48" t="s">
        <v>571</v>
      </c>
      <c r="Z27" s="39"/>
      <c r="AA27" s="49" t="s">
        <v>573</v>
      </c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</row>
    <row r="28" spans="1:84" ht="16.2" thickBot="1" x14ac:dyDescent="0.35">
      <c r="B28" s="10"/>
      <c r="C28" s="3"/>
      <c r="E28" s="13"/>
      <c r="T28" s="71" t="s">
        <v>19</v>
      </c>
      <c r="U28" s="118"/>
      <c r="V28" s="86">
        <f>+V27</f>
        <v>0</v>
      </c>
      <c r="W28" s="89">
        <f>+U28*V28</f>
        <v>0</v>
      </c>
      <c r="X28" s="74" t="s">
        <v>23</v>
      </c>
      <c r="Y28" s="46" t="s">
        <v>572</v>
      </c>
      <c r="AA28" s="47" t="s">
        <v>576</v>
      </c>
    </row>
    <row r="29" spans="1:84" x14ac:dyDescent="0.3">
      <c r="B29" s="10"/>
      <c r="C29" s="3"/>
      <c r="E29" s="13"/>
      <c r="T29" s="25" t="s">
        <v>8</v>
      </c>
      <c r="U29" s="104"/>
      <c r="V29" s="17"/>
      <c r="W29" s="113"/>
      <c r="X29" s="15"/>
    </row>
    <row r="30" spans="1:84" x14ac:dyDescent="0.3">
      <c r="B30" s="10"/>
      <c r="C30" s="3"/>
      <c r="E30" s="13"/>
      <c r="T30" s="110" t="s">
        <v>6</v>
      </c>
      <c r="U30" s="52"/>
      <c r="W30" s="9"/>
      <c r="X30" s="28"/>
    </row>
    <row r="31" spans="1:84" s="41" customFormat="1" x14ac:dyDescent="0.3">
      <c r="A31" s="39"/>
      <c r="B31" s="40"/>
      <c r="C31" s="42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11"/>
      <c r="U31" s="55"/>
      <c r="V31" s="83"/>
      <c r="W31" s="57">
        <f>+U31*V31</f>
        <v>0</v>
      </c>
      <c r="X31" s="18" t="s">
        <v>23</v>
      </c>
      <c r="Y31" s="48" t="s">
        <v>571</v>
      </c>
      <c r="Z31" s="39"/>
      <c r="AA31" s="49" t="s">
        <v>574</v>
      </c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</row>
    <row r="32" spans="1:84" ht="16.2" thickBot="1" x14ac:dyDescent="0.35">
      <c r="B32" s="10"/>
      <c r="C32" s="3"/>
      <c r="E32" s="13"/>
      <c r="T32" s="71" t="s">
        <v>20</v>
      </c>
      <c r="U32" s="118"/>
      <c r="V32" s="86">
        <f>+V31</f>
        <v>0</v>
      </c>
      <c r="W32" s="89">
        <f>+U32*V32</f>
        <v>0</v>
      </c>
      <c r="X32" s="74" t="s">
        <v>23</v>
      </c>
      <c r="Y32" s="46" t="s">
        <v>572</v>
      </c>
      <c r="AA32" s="47" t="s">
        <v>577</v>
      </c>
    </row>
    <row r="33" spans="1:84" x14ac:dyDescent="0.3">
      <c r="B33" s="10"/>
      <c r="C33" s="3"/>
      <c r="E33" s="13"/>
      <c r="T33" s="25" t="s">
        <v>10</v>
      </c>
      <c r="U33" s="104"/>
      <c r="V33" s="17"/>
      <c r="W33" s="113"/>
      <c r="X33" s="15"/>
    </row>
    <row r="34" spans="1:84" x14ac:dyDescent="0.3">
      <c r="B34" s="10"/>
      <c r="C34" s="3"/>
      <c r="E34" s="13"/>
      <c r="T34" s="110" t="s">
        <v>6</v>
      </c>
      <c r="U34" s="52"/>
      <c r="W34" s="9"/>
      <c r="X34" s="28"/>
    </row>
    <row r="35" spans="1:84" s="41" customFormat="1" x14ac:dyDescent="0.3">
      <c r="A35" s="39"/>
      <c r="B35" s="40"/>
      <c r="C35" s="42"/>
      <c r="D35" s="39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111"/>
      <c r="U35" s="55"/>
      <c r="V35" s="83"/>
      <c r="W35" s="57">
        <f>+U35*V35</f>
        <v>0</v>
      </c>
      <c r="X35" s="18" t="s">
        <v>23</v>
      </c>
      <c r="Y35" s="48" t="s">
        <v>571</v>
      </c>
      <c r="Z35" s="39"/>
      <c r="AA35" s="49" t="s">
        <v>575</v>
      </c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</row>
    <row r="36" spans="1:84" ht="16.2" thickBot="1" x14ac:dyDescent="0.35">
      <c r="B36" s="10"/>
      <c r="C36" s="3"/>
      <c r="E36" s="13"/>
      <c r="T36" s="71" t="s">
        <v>21</v>
      </c>
      <c r="U36" s="118"/>
      <c r="V36" s="86">
        <f>+V35</f>
        <v>0</v>
      </c>
      <c r="W36" s="89">
        <f>+U36*V36</f>
        <v>0</v>
      </c>
      <c r="X36" s="74" t="s">
        <v>23</v>
      </c>
      <c r="Y36" s="46" t="s">
        <v>572</v>
      </c>
      <c r="AA36" s="47" t="s">
        <v>578</v>
      </c>
    </row>
    <row r="37" spans="1:84" ht="16.2" thickBot="1" x14ac:dyDescent="0.35">
      <c r="B37" s="10"/>
      <c r="C37" s="3"/>
      <c r="E37" s="13"/>
      <c r="T37" s="32" t="s">
        <v>22</v>
      </c>
      <c r="U37" s="22"/>
      <c r="V37" s="22"/>
      <c r="W37" s="119">
        <f>SUM(W27:W36)</f>
        <v>0</v>
      </c>
      <c r="X37" s="23" t="s">
        <v>23</v>
      </c>
      <c r="Y37" s="46" t="s">
        <v>77</v>
      </c>
      <c r="AA37" s="47" t="s">
        <v>579</v>
      </c>
    </row>
    <row r="38" spans="1:84" ht="16.2" thickBot="1" x14ac:dyDescent="0.35">
      <c r="B38" s="10"/>
      <c r="C38" s="3"/>
      <c r="E38" s="13"/>
      <c r="F38" s="13"/>
      <c r="G38" s="3" t="s">
        <v>9</v>
      </c>
    </row>
    <row r="39" spans="1:84" x14ac:dyDescent="0.3">
      <c r="B39" s="10"/>
      <c r="C39" s="3"/>
      <c r="E39" s="13"/>
      <c r="F39" s="3"/>
      <c r="T39" s="24" t="s">
        <v>4</v>
      </c>
      <c r="U39" s="17"/>
      <c r="V39" s="17"/>
      <c r="W39" s="17"/>
      <c r="X39" s="15"/>
    </row>
    <row r="40" spans="1:84" ht="16.2" thickBot="1" x14ac:dyDescent="0.35">
      <c r="B40" s="10"/>
      <c r="C40" s="3"/>
      <c r="E40" s="13"/>
      <c r="F40" s="3"/>
      <c r="T40" s="195" t="s">
        <v>28</v>
      </c>
      <c r="U40" s="34"/>
      <c r="V40" s="34"/>
      <c r="W40" s="34"/>
      <c r="X40" s="74"/>
    </row>
    <row r="41" spans="1:84" x14ac:dyDescent="0.3">
      <c r="B41" s="10"/>
      <c r="C41" s="3"/>
      <c r="E41" s="13"/>
      <c r="T41" s="30"/>
      <c r="U41" s="197" t="s">
        <v>553</v>
      </c>
      <c r="V41" s="64"/>
      <c r="W41" s="21"/>
      <c r="X41" s="28"/>
    </row>
    <row r="42" spans="1:84" x14ac:dyDescent="0.3">
      <c r="B42" s="10"/>
      <c r="C42" s="3"/>
      <c r="E42" s="13"/>
      <c r="T42" s="82" t="s">
        <v>9</v>
      </c>
      <c r="U42" s="75" t="s">
        <v>550</v>
      </c>
      <c r="V42" s="75" t="s">
        <v>552</v>
      </c>
      <c r="W42" s="82"/>
      <c r="X42" s="28"/>
    </row>
    <row r="43" spans="1:84" ht="16.2" thickBot="1" x14ac:dyDescent="0.35">
      <c r="B43" s="10"/>
      <c r="C43" s="3"/>
      <c r="E43" s="13"/>
      <c r="T43" s="196"/>
      <c r="U43" s="76" t="s">
        <v>554</v>
      </c>
      <c r="V43" s="76" t="s">
        <v>555</v>
      </c>
      <c r="W43" s="77" t="s">
        <v>559</v>
      </c>
      <c r="X43" s="23"/>
    </row>
    <row r="44" spans="1:84" x14ac:dyDescent="0.3">
      <c r="B44" s="10"/>
      <c r="C44" s="3"/>
      <c r="E44" s="13"/>
      <c r="T44" s="21" t="s">
        <v>11</v>
      </c>
      <c r="U44" s="52"/>
      <c r="W44" s="9"/>
      <c r="X44" s="28"/>
    </row>
    <row r="45" spans="1:84" x14ac:dyDescent="0.3">
      <c r="B45" s="10"/>
      <c r="C45" s="3"/>
      <c r="E45" s="13"/>
      <c r="T45" s="110" t="s">
        <v>6</v>
      </c>
      <c r="U45" s="52"/>
      <c r="W45" s="9"/>
      <c r="X45" s="28"/>
    </row>
    <row r="46" spans="1:84" s="41" customFormat="1" ht="16.2" thickBot="1" x14ac:dyDescent="0.35">
      <c r="A46" s="39"/>
      <c r="B46" s="40"/>
      <c r="C46" s="42"/>
      <c r="D46" s="39"/>
      <c r="E46" s="43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114"/>
      <c r="U46" s="108"/>
      <c r="V46" s="107"/>
      <c r="W46" s="115">
        <f>+U46*V46</f>
        <v>0</v>
      </c>
      <c r="X46" s="80" t="s">
        <v>23</v>
      </c>
      <c r="Y46" s="48" t="s">
        <v>556</v>
      </c>
      <c r="Z46" s="49" t="s">
        <v>560</v>
      </c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</row>
    <row r="47" spans="1:84" x14ac:dyDescent="0.3">
      <c r="B47" s="10"/>
      <c r="C47" s="3"/>
      <c r="E47" s="13"/>
      <c r="T47" s="25" t="s">
        <v>12</v>
      </c>
      <c r="U47" s="104"/>
      <c r="V47" s="17"/>
      <c r="W47" s="113"/>
      <c r="X47" s="15"/>
    </row>
    <row r="48" spans="1:84" x14ac:dyDescent="0.3">
      <c r="B48" s="10"/>
      <c r="C48" s="3"/>
      <c r="E48" s="13"/>
      <c r="T48" s="110" t="s">
        <v>6</v>
      </c>
      <c r="U48" s="52"/>
      <c r="W48" s="9"/>
      <c r="X48" s="28"/>
    </row>
    <row r="49" spans="1:84" s="41" customFormat="1" ht="16.2" thickBot="1" x14ac:dyDescent="0.35">
      <c r="A49" s="39"/>
      <c r="B49" s="40"/>
      <c r="C49" s="42"/>
      <c r="D49" s="39"/>
      <c r="E49" s="43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114"/>
      <c r="U49" s="108"/>
      <c r="V49" s="107"/>
      <c r="W49" s="115">
        <f>+U49*V49</f>
        <v>0</v>
      </c>
      <c r="X49" s="80" t="s">
        <v>23</v>
      </c>
      <c r="Y49" s="48" t="s">
        <v>557</v>
      </c>
      <c r="Z49" s="49" t="s">
        <v>561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</row>
    <row r="50" spans="1:84" ht="16.2" thickBot="1" x14ac:dyDescent="0.35">
      <c r="B50" s="10"/>
      <c r="C50" s="3"/>
      <c r="E50" s="13"/>
      <c r="T50" s="32" t="s">
        <v>13</v>
      </c>
      <c r="U50" s="22"/>
      <c r="V50" s="22"/>
      <c r="W50" s="119">
        <f>SUM(W46:W49)</f>
        <v>0</v>
      </c>
      <c r="X50" s="23" t="s">
        <v>23</v>
      </c>
      <c r="Y50" s="46" t="s">
        <v>78</v>
      </c>
      <c r="Z50" s="47" t="s">
        <v>562</v>
      </c>
    </row>
    <row r="51" spans="1:84" ht="16.2" thickBot="1" x14ac:dyDescent="0.35">
      <c r="B51" s="10"/>
      <c r="C51" s="3"/>
      <c r="E51" s="13"/>
      <c r="F51" s="13"/>
      <c r="G51" s="3" t="s">
        <v>14</v>
      </c>
    </row>
    <row r="52" spans="1:84" x14ac:dyDescent="0.3">
      <c r="B52" s="10"/>
      <c r="C52" s="3"/>
      <c r="E52" s="13"/>
      <c r="F52" s="3"/>
      <c r="T52" s="24" t="s">
        <v>4</v>
      </c>
      <c r="U52" s="17"/>
      <c r="V52" s="17"/>
      <c r="W52" s="17"/>
      <c r="X52" s="15"/>
    </row>
    <row r="53" spans="1:84" ht="16.2" thickBot="1" x14ac:dyDescent="0.35">
      <c r="B53" s="10"/>
      <c r="C53" s="3"/>
      <c r="E53" s="13"/>
      <c r="F53" s="3"/>
      <c r="T53" s="195" t="s">
        <v>28</v>
      </c>
      <c r="U53" s="34"/>
      <c r="V53" s="34"/>
      <c r="W53" s="34"/>
      <c r="X53" s="74"/>
    </row>
    <row r="54" spans="1:84" x14ac:dyDescent="0.3">
      <c r="B54" s="10"/>
      <c r="C54" s="3"/>
      <c r="E54" s="13"/>
      <c r="G54" s="3"/>
      <c r="T54" s="30"/>
      <c r="U54" s="197" t="s">
        <v>549</v>
      </c>
      <c r="V54" s="64"/>
      <c r="W54" s="21"/>
      <c r="X54" s="28"/>
    </row>
    <row r="55" spans="1:84" x14ac:dyDescent="0.3">
      <c r="B55" s="10"/>
      <c r="C55" s="3"/>
      <c r="E55" s="13"/>
      <c r="G55" s="3"/>
      <c r="T55" s="82" t="s">
        <v>14</v>
      </c>
      <c r="U55" s="75" t="s">
        <v>550</v>
      </c>
      <c r="V55" s="64"/>
      <c r="W55" s="21"/>
      <c r="X55" s="28"/>
    </row>
    <row r="56" spans="1:84" x14ac:dyDescent="0.3">
      <c r="B56" s="10"/>
      <c r="C56" s="3"/>
      <c r="E56" s="13"/>
      <c r="G56" s="3"/>
      <c r="T56" s="21"/>
      <c r="U56" s="81" t="s">
        <v>538</v>
      </c>
      <c r="V56" s="75" t="s">
        <v>551</v>
      </c>
      <c r="W56" s="21"/>
      <c r="X56" s="28"/>
    </row>
    <row r="57" spans="1:84" ht="16.2" thickBot="1" x14ac:dyDescent="0.35">
      <c r="B57" s="10"/>
      <c r="C57" s="3"/>
      <c r="E57" s="13"/>
      <c r="G57" s="3"/>
      <c r="T57" s="196"/>
      <c r="U57" s="76" t="s">
        <v>537</v>
      </c>
      <c r="V57" s="76" t="s">
        <v>536</v>
      </c>
      <c r="W57" s="77" t="s">
        <v>558</v>
      </c>
      <c r="X57" s="23"/>
    </row>
    <row r="58" spans="1:84" x14ac:dyDescent="0.3">
      <c r="B58" s="10"/>
      <c r="C58" s="3"/>
      <c r="E58" s="13"/>
      <c r="T58" s="21" t="s">
        <v>15</v>
      </c>
      <c r="U58" s="52"/>
      <c r="W58" s="9"/>
      <c r="X58" s="28"/>
    </row>
    <row r="59" spans="1:84" x14ac:dyDescent="0.3">
      <c r="B59" s="10"/>
      <c r="C59" s="3"/>
      <c r="E59" s="13"/>
      <c r="T59" s="110" t="s">
        <v>6</v>
      </c>
      <c r="U59" s="52"/>
      <c r="W59" s="9"/>
      <c r="X59" s="28"/>
    </row>
    <row r="60" spans="1:84" s="41" customFormat="1" ht="16.2" thickBot="1" x14ac:dyDescent="0.35">
      <c r="A60" s="39"/>
      <c r="B60" s="40"/>
      <c r="C60" s="42"/>
      <c r="D60" s="39"/>
      <c r="E60" s="43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114"/>
      <c r="U60" s="108"/>
      <c r="V60" s="107"/>
      <c r="W60" s="115">
        <f>+U60*V60</f>
        <v>0</v>
      </c>
      <c r="X60" s="80" t="s">
        <v>23</v>
      </c>
      <c r="Y60" s="48" t="s">
        <v>539</v>
      </c>
      <c r="Z60" s="49" t="s">
        <v>542</v>
      </c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</row>
    <row r="61" spans="1:84" x14ac:dyDescent="0.3">
      <c r="B61" s="10"/>
      <c r="C61" s="3"/>
      <c r="E61" s="13"/>
      <c r="T61" s="25" t="s">
        <v>16</v>
      </c>
      <c r="U61" s="104"/>
      <c r="V61" s="17"/>
      <c r="W61" s="113"/>
      <c r="X61" s="15"/>
    </row>
    <row r="62" spans="1:84" x14ac:dyDescent="0.3">
      <c r="B62" s="10"/>
      <c r="C62" s="3"/>
      <c r="E62" s="13"/>
      <c r="T62" s="110" t="s">
        <v>6</v>
      </c>
      <c r="U62" s="52"/>
      <c r="W62" s="9"/>
      <c r="X62" s="28"/>
    </row>
    <row r="63" spans="1:84" s="41" customFormat="1" ht="16.2" thickBot="1" x14ac:dyDescent="0.35">
      <c r="A63" s="39"/>
      <c r="B63" s="40"/>
      <c r="C63" s="42"/>
      <c r="D63" s="39"/>
      <c r="E63" s="43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14"/>
      <c r="U63" s="108"/>
      <c r="V63" s="107"/>
      <c r="W63" s="115">
        <f>+U63*V63</f>
        <v>0</v>
      </c>
      <c r="X63" s="80" t="s">
        <v>23</v>
      </c>
      <c r="Y63" s="48" t="s">
        <v>540</v>
      </c>
      <c r="Z63" s="49" t="s">
        <v>543</v>
      </c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</row>
    <row r="64" spans="1:84" x14ac:dyDescent="0.3">
      <c r="B64" s="10"/>
      <c r="C64" s="3"/>
      <c r="E64" s="13"/>
      <c r="T64" s="25" t="s">
        <v>17</v>
      </c>
      <c r="U64" s="104"/>
      <c r="V64" s="17"/>
      <c r="W64" s="113"/>
      <c r="X64" s="15"/>
    </row>
    <row r="65" spans="1:84" x14ac:dyDescent="0.3">
      <c r="B65" s="10"/>
      <c r="C65" s="3"/>
      <c r="E65" s="13"/>
      <c r="T65" s="110" t="s">
        <v>6</v>
      </c>
      <c r="U65" s="52"/>
      <c r="W65" s="9"/>
      <c r="X65" s="28"/>
    </row>
    <row r="66" spans="1:84" s="41" customFormat="1" ht="16.2" thickBot="1" x14ac:dyDescent="0.35">
      <c r="A66" s="39"/>
      <c r="B66" s="40"/>
      <c r="C66" s="42"/>
      <c r="D66" s="39"/>
      <c r="E66" s="43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114"/>
      <c r="U66" s="108"/>
      <c r="V66" s="107"/>
      <c r="W66" s="115">
        <f>+U66*V66</f>
        <v>0</v>
      </c>
      <c r="X66" s="80" t="s">
        <v>23</v>
      </c>
      <c r="Y66" s="48" t="s">
        <v>541</v>
      </c>
      <c r="Z66" s="49" t="s">
        <v>544</v>
      </c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</row>
    <row r="67" spans="1:84" ht="16.2" thickBot="1" x14ac:dyDescent="0.35">
      <c r="B67" s="10"/>
      <c r="C67" s="3"/>
      <c r="E67" s="13"/>
      <c r="T67" s="67" t="s">
        <v>24</v>
      </c>
      <c r="U67" s="73"/>
      <c r="V67" s="73"/>
      <c r="W67" s="117">
        <f>SUM(W60:W66)</f>
        <v>0</v>
      </c>
      <c r="X67" s="68" t="s">
        <v>23</v>
      </c>
      <c r="Y67" s="46" t="s">
        <v>79</v>
      </c>
      <c r="Z67" s="47" t="s">
        <v>545</v>
      </c>
    </row>
    <row r="68" spans="1:84" ht="16.2" thickBot="1" x14ac:dyDescent="0.35">
      <c r="B68" s="10"/>
      <c r="C68" s="3"/>
      <c r="E68" s="13"/>
      <c r="F68" s="13"/>
      <c r="G68" s="3" t="s">
        <v>25</v>
      </c>
    </row>
    <row r="69" spans="1:84" x14ac:dyDescent="0.3">
      <c r="B69" s="10"/>
      <c r="C69" s="3"/>
      <c r="T69" s="24" t="s">
        <v>4</v>
      </c>
      <c r="U69" s="17"/>
      <c r="V69" s="17"/>
      <c r="W69" s="17"/>
      <c r="X69" s="15"/>
    </row>
    <row r="70" spans="1:84" ht="16.2" thickBot="1" x14ac:dyDescent="0.35">
      <c r="B70" s="10"/>
      <c r="C70" s="3"/>
      <c r="T70" s="195" t="s">
        <v>28</v>
      </c>
      <c r="U70" s="34"/>
      <c r="V70" s="34"/>
      <c r="W70" s="34"/>
      <c r="X70" s="74"/>
    </row>
    <row r="71" spans="1:84" x14ac:dyDescent="0.3">
      <c r="B71" s="10"/>
      <c r="T71" s="30"/>
      <c r="U71" s="197" t="s">
        <v>546</v>
      </c>
      <c r="V71" s="64"/>
      <c r="X71" s="28"/>
    </row>
    <row r="72" spans="1:84" x14ac:dyDescent="0.3">
      <c r="B72" s="10"/>
      <c r="T72" s="82" t="s">
        <v>25</v>
      </c>
      <c r="U72" s="75" t="s">
        <v>547</v>
      </c>
      <c r="V72" s="75" t="s">
        <v>548</v>
      </c>
      <c r="X72" s="28"/>
    </row>
    <row r="73" spans="1:84" ht="16.2" thickBot="1" x14ac:dyDescent="0.35">
      <c r="B73" s="10"/>
      <c r="T73" s="196"/>
      <c r="U73" s="76" t="s">
        <v>529</v>
      </c>
      <c r="V73" s="76" t="s">
        <v>530</v>
      </c>
      <c r="W73" s="116" t="s">
        <v>580</v>
      </c>
      <c r="X73" s="23"/>
    </row>
    <row r="74" spans="1:84" x14ac:dyDescent="0.3">
      <c r="B74" s="10"/>
      <c r="T74" s="21" t="s">
        <v>26</v>
      </c>
      <c r="U74" s="52"/>
      <c r="W74" s="9"/>
      <c r="X74" s="28"/>
    </row>
    <row r="75" spans="1:84" x14ac:dyDescent="0.3">
      <c r="B75" s="10"/>
      <c r="T75" s="110" t="s">
        <v>6</v>
      </c>
      <c r="U75" s="52"/>
      <c r="W75" s="9"/>
      <c r="X75" s="28"/>
    </row>
    <row r="76" spans="1:84" s="41" customFormat="1" ht="16.2" thickBot="1" x14ac:dyDescent="0.35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14"/>
      <c r="U76" s="108"/>
      <c r="V76" s="107"/>
      <c r="W76" s="115">
        <f>+U76*V76</f>
        <v>0</v>
      </c>
      <c r="X76" s="80" t="s">
        <v>23</v>
      </c>
      <c r="Y76" s="48" t="s">
        <v>531</v>
      </c>
      <c r="Z76" s="49" t="s">
        <v>533</v>
      </c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</row>
    <row r="77" spans="1:84" x14ac:dyDescent="0.3">
      <c r="B77" s="10"/>
      <c r="T77" s="112" t="s">
        <v>26</v>
      </c>
      <c r="V77" s="52"/>
      <c r="X77" s="28"/>
    </row>
    <row r="78" spans="1:84" x14ac:dyDescent="0.3">
      <c r="B78" s="10"/>
      <c r="T78" s="105" t="s">
        <v>6</v>
      </c>
      <c r="V78" s="52"/>
      <c r="X78" s="28"/>
    </row>
    <row r="79" spans="1:84" s="41" customFormat="1" ht="16.2" thickBot="1" x14ac:dyDescent="0.35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6"/>
      <c r="U79" s="107"/>
      <c r="V79" s="108"/>
      <c r="W79" s="109">
        <f>+U79*V79</f>
        <v>0</v>
      </c>
      <c r="X79" s="80" t="s">
        <v>23</v>
      </c>
      <c r="Y79" s="48" t="s">
        <v>532</v>
      </c>
      <c r="Z79" s="49" t="s">
        <v>534</v>
      </c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</row>
    <row r="80" spans="1:84" ht="16.2" thickBot="1" x14ac:dyDescent="0.35">
      <c r="B80" s="10"/>
      <c r="T80" s="32" t="s">
        <v>27</v>
      </c>
      <c r="U80" s="22"/>
      <c r="V80" s="96"/>
      <c r="W80" s="93">
        <f>SUM(W76:W79)</f>
        <v>0</v>
      </c>
      <c r="X80" s="23" t="s">
        <v>23</v>
      </c>
      <c r="Y80" s="46" t="s">
        <v>80</v>
      </c>
      <c r="Z80" s="47" t="s">
        <v>535</v>
      </c>
    </row>
    <row r="81" spans="2:34" ht="16.2" thickBot="1" x14ac:dyDescent="0.35">
      <c r="B81" s="10"/>
      <c r="C81" s="10"/>
      <c r="D81" s="3" t="s">
        <v>0</v>
      </c>
    </row>
    <row r="82" spans="2:34" x14ac:dyDescent="0.3">
      <c r="B82" s="10"/>
      <c r="D82" s="3"/>
      <c r="T82" s="24" t="s">
        <v>4</v>
      </c>
      <c r="U82" s="17"/>
      <c r="V82" s="17"/>
      <c r="W82" s="15"/>
    </row>
    <row r="83" spans="2:34" ht="16.2" thickBot="1" x14ac:dyDescent="0.35">
      <c r="B83" s="10"/>
      <c r="T83" s="175" t="s">
        <v>0</v>
      </c>
      <c r="U83" s="34"/>
      <c r="V83" s="34"/>
      <c r="W83" s="74"/>
    </row>
    <row r="84" spans="2:34" x14ac:dyDescent="0.3">
      <c r="B84" s="10"/>
      <c r="T84" s="135" t="s">
        <v>22</v>
      </c>
      <c r="U84" s="136">
        <f>+W37</f>
        <v>0</v>
      </c>
      <c r="V84" s="35" t="s">
        <v>23</v>
      </c>
      <c r="W84" s="99"/>
      <c r="X84" s="46" t="s">
        <v>77</v>
      </c>
      <c r="AG84" s="1">
        <f>+V89/100</f>
        <v>0</v>
      </c>
      <c r="AH84" s="37" t="s">
        <v>36</v>
      </c>
    </row>
    <row r="85" spans="2:34" x14ac:dyDescent="0.3">
      <c r="B85" s="10"/>
      <c r="T85" s="101" t="s">
        <v>13</v>
      </c>
      <c r="U85" s="84">
        <f>+W50</f>
        <v>0</v>
      </c>
      <c r="V85" s="6" t="s">
        <v>23</v>
      </c>
      <c r="W85" s="72"/>
      <c r="X85" s="46" t="s">
        <v>78</v>
      </c>
      <c r="AG85" s="1">
        <f>+AG84+1</f>
        <v>1</v>
      </c>
      <c r="AH85" s="37" t="s">
        <v>33</v>
      </c>
    </row>
    <row r="86" spans="2:34" x14ac:dyDescent="0.3">
      <c r="B86" s="10"/>
      <c r="T86" s="101" t="s">
        <v>24</v>
      </c>
      <c r="U86" s="84">
        <f>+W67</f>
        <v>0</v>
      </c>
      <c r="V86" s="6" t="s">
        <v>23</v>
      </c>
      <c r="W86" s="72"/>
      <c r="X86" s="46" t="s">
        <v>79</v>
      </c>
      <c r="AG86" s="1">
        <f>POWER(AG85,V90)</f>
        <v>1</v>
      </c>
      <c r="AH86" s="37" t="s">
        <v>34</v>
      </c>
    </row>
    <row r="87" spans="2:34" x14ac:dyDescent="0.3">
      <c r="B87" s="10"/>
      <c r="T87" s="101" t="s">
        <v>27</v>
      </c>
      <c r="U87" s="84">
        <f>+W80</f>
        <v>0</v>
      </c>
      <c r="V87" s="6" t="s">
        <v>23</v>
      </c>
      <c r="W87" s="72"/>
      <c r="X87" s="46" t="s">
        <v>80</v>
      </c>
      <c r="AG87" s="1">
        <f>+AG86*AG84</f>
        <v>0</v>
      </c>
      <c r="AH87" s="37" t="s">
        <v>35</v>
      </c>
    </row>
    <row r="88" spans="2:34" ht="16.2" thickBot="1" x14ac:dyDescent="0.35">
      <c r="B88" s="10"/>
      <c r="T88" s="102" t="s">
        <v>29</v>
      </c>
      <c r="U88" s="69">
        <f>SUM(U84:U87)</f>
        <v>0</v>
      </c>
      <c r="V88" s="22" t="s">
        <v>23</v>
      </c>
      <c r="W88" s="23"/>
      <c r="X88" s="46" t="s">
        <v>87</v>
      </c>
      <c r="Y88" s="47" t="s">
        <v>527</v>
      </c>
      <c r="AG88" s="1">
        <f>+AG86-1</f>
        <v>0</v>
      </c>
      <c r="AH88" s="37" t="s">
        <v>37</v>
      </c>
    </row>
    <row r="89" spans="2:34" x14ac:dyDescent="0.3">
      <c r="B89" s="10"/>
      <c r="T89" s="97" t="s">
        <v>31</v>
      </c>
      <c r="U89" s="58"/>
      <c r="V89" s="98"/>
      <c r="W89" s="99" t="s">
        <v>2</v>
      </c>
      <c r="X89" s="46" t="s">
        <v>504</v>
      </c>
      <c r="AG89" s="1" t="e">
        <f>+AG87/AG88</f>
        <v>#DIV/0!</v>
      </c>
      <c r="AH89" s="37" t="s">
        <v>38</v>
      </c>
    </row>
    <row r="90" spans="2:34" ht="16.2" thickBot="1" x14ac:dyDescent="0.35">
      <c r="B90" s="10"/>
      <c r="T90" s="32" t="s">
        <v>30</v>
      </c>
      <c r="U90" s="96"/>
      <c r="V90" s="66"/>
      <c r="W90" s="23" t="s">
        <v>32</v>
      </c>
      <c r="X90" s="46" t="s">
        <v>526</v>
      </c>
      <c r="AG90" s="1" t="e">
        <f>+U88*AG89</f>
        <v>#DIV/0!</v>
      </c>
      <c r="AH90" s="37" t="s">
        <v>39</v>
      </c>
    </row>
    <row r="91" spans="2:34" ht="16.2" thickBot="1" x14ac:dyDescent="0.35">
      <c r="B91" s="10"/>
      <c r="T91" s="67" t="s">
        <v>40</v>
      </c>
      <c r="U91" s="92"/>
      <c r="V91" s="95" t="e">
        <f>+AG90</f>
        <v>#DIV/0!</v>
      </c>
      <c r="W91" s="68" t="s">
        <v>23</v>
      </c>
      <c r="X91" s="46" t="s">
        <v>88</v>
      </c>
      <c r="Y91" s="47" t="s">
        <v>528</v>
      </c>
    </row>
    <row r="92" spans="2:34" ht="16.2" thickBot="1" x14ac:dyDescent="0.35">
      <c r="B92" s="10"/>
      <c r="C92" s="10"/>
      <c r="D92" s="3" t="s">
        <v>41</v>
      </c>
      <c r="Z92" s="2"/>
    </row>
    <row r="93" spans="2:34" x14ac:dyDescent="0.3">
      <c r="D93" s="3"/>
      <c r="T93" s="24" t="s">
        <v>4</v>
      </c>
      <c r="U93" s="17"/>
      <c r="V93" s="17"/>
      <c r="W93" s="15"/>
      <c r="Z93" s="2"/>
    </row>
    <row r="94" spans="2:34" ht="16.2" thickBot="1" x14ac:dyDescent="0.35">
      <c r="D94" s="3"/>
      <c r="T94" s="175" t="s">
        <v>41</v>
      </c>
      <c r="U94" s="34"/>
      <c r="V94" s="34"/>
      <c r="W94" s="74"/>
      <c r="Z94" s="2"/>
    </row>
    <row r="95" spans="2:34" x14ac:dyDescent="0.3">
      <c r="T95" s="97" t="s">
        <v>22</v>
      </c>
      <c r="U95" s="61">
        <f>+W37</f>
        <v>0</v>
      </c>
      <c r="V95" s="1" t="s">
        <v>23</v>
      </c>
      <c r="W95" s="28"/>
      <c r="X95" s="46" t="s">
        <v>77</v>
      </c>
    </row>
    <row r="96" spans="2:34" x14ac:dyDescent="0.3">
      <c r="T96" s="29" t="s">
        <v>13</v>
      </c>
      <c r="U96" s="70">
        <f>+W50</f>
        <v>0</v>
      </c>
      <c r="V96" s="6" t="s">
        <v>23</v>
      </c>
      <c r="W96" s="72"/>
      <c r="X96" s="46" t="s">
        <v>78</v>
      </c>
    </row>
    <row r="97" spans="1:25" x14ac:dyDescent="0.3">
      <c r="T97" s="29" t="s">
        <v>24</v>
      </c>
      <c r="U97" s="61">
        <f>+W67</f>
        <v>0</v>
      </c>
      <c r="V97" s="1" t="s">
        <v>23</v>
      </c>
      <c r="W97" s="28"/>
      <c r="X97" s="46" t="s">
        <v>79</v>
      </c>
    </row>
    <row r="98" spans="1:25" ht="16.2" thickBot="1" x14ac:dyDescent="0.35">
      <c r="T98" s="30" t="s">
        <v>42</v>
      </c>
      <c r="U98" s="90">
        <f>SUM(U95:U97)</f>
        <v>0</v>
      </c>
      <c r="V98" s="26" t="s">
        <v>23</v>
      </c>
      <c r="W98" s="91"/>
      <c r="X98" s="46" t="s">
        <v>89</v>
      </c>
      <c r="Y98" s="47" t="s">
        <v>523</v>
      </c>
    </row>
    <row r="99" spans="1:25" ht="16.2" thickBot="1" x14ac:dyDescent="0.35">
      <c r="T99" s="25" t="s">
        <v>43</v>
      </c>
      <c r="U99" s="27"/>
      <c r="V99" s="94"/>
      <c r="W99" s="15" t="s">
        <v>32</v>
      </c>
      <c r="X99" s="46" t="s">
        <v>524</v>
      </c>
    </row>
    <row r="100" spans="1:25" ht="16.2" thickBot="1" x14ac:dyDescent="0.35">
      <c r="T100" s="67" t="s">
        <v>44</v>
      </c>
      <c r="U100" s="92"/>
      <c r="V100" s="95" t="e">
        <f>+U98/V99</f>
        <v>#DIV/0!</v>
      </c>
      <c r="W100" s="68" t="s">
        <v>23</v>
      </c>
      <c r="X100" s="46" t="s">
        <v>90</v>
      </c>
      <c r="Y100" s="47" t="s">
        <v>525</v>
      </c>
    </row>
    <row r="102" spans="1:25" x14ac:dyDescent="0.3">
      <c r="A102" s="3" t="s">
        <v>45</v>
      </c>
    </row>
    <row r="103" spans="1:25" x14ac:dyDescent="0.3">
      <c r="B103" s="10"/>
    </row>
    <row r="104" spans="1:25" ht="16.2" thickBot="1" x14ac:dyDescent="0.35">
      <c r="B104" s="10"/>
      <c r="C104" s="10"/>
      <c r="D104" s="3" t="s">
        <v>4</v>
      </c>
    </row>
    <row r="105" spans="1:25" ht="16.2" thickBot="1" x14ac:dyDescent="0.35">
      <c r="B105" s="10"/>
      <c r="C105" s="3"/>
      <c r="D105" s="3"/>
      <c r="T105" s="24" t="s">
        <v>45</v>
      </c>
      <c r="U105" s="17"/>
      <c r="V105" s="15"/>
    </row>
    <row r="106" spans="1:25" x14ac:dyDescent="0.3">
      <c r="B106" s="10"/>
      <c r="T106" s="123" t="s">
        <v>4</v>
      </c>
      <c r="U106" s="17"/>
      <c r="V106" s="15"/>
    </row>
    <row r="107" spans="1:25" x14ac:dyDescent="0.3">
      <c r="B107" s="10"/>
      <c r="T107" s="101" t="s">
        <v>40</v>
      </c>
      <c r="U107" s="70" t="e">
        <f>+V91</f>
        <v>#DIV/0!</v>
      </c>
      <c r="V107" s="72" t="s">
        <v>23</v>
      </c>
      <c r="W107" s="46" t="s">
        <v>88</v>
      </c>
    </row>
    <row r="108" spans="1:25" ht="16.2" thickBot="1" x14ac:dyDescent="0.35">
      <c r="B108" s="10"/>
      <c r="T108" s="32" t="s">
        <v>44</v>
      </c>
      <c r="U108" s="122" t="e">
        <f>+V100</f>
        <v>#DIV/0!</v>
      </c>
      <c r="V108" s="23" t="s">
        <v>23</v>
      </c>
      <c r="W108" s="46" t="s">
        <v>90</v>
      </c>
    </row>
    <row r="109" spans="1:25" x14ac:dyDescent="0.3">
      <c r="B109" s="10"/>
      <c r="C109" s="10"/>
      <c r="D109" s="3" t="s">
        <v>46</v>
      </c>
      <c r="T109" s="121" t="s">
        <v>46</v>
      </c>
      <c r="V109" s="28"/>
    </row>
    <row r="110" spans="1:25" x14ac:dyDescent="0.3">
      <c r="B110" s="10"/>
      <c r="E110" s="13"/>
      <c r="T110" s="101" t="s">
        <v>47</v>
      </c>
      <c r="U110" s="85"/>
      <c r="V110" s="72" t="s">
        <v>23</v>
      </c>
      <c r="W110" s="46" t="s">
        <v>505</v>
      </c>
    </row>
    <row r="111" spans="1:25" x14ac:dyDescent="0.3">
      <c r="B111" s="10"/>
      <c r="E111" s="13"/>
      <c r="F111" s="13"/>
      <c r="G111" s="3" t="s">
        <v>48</v>
      </c>
      <c r="T111" s="121" t="s">
        <v>581</v>
      </c>
      <c r="V111" s="28"/>
    </row>
    <row r="112" spans="1:25" x14ac:dyDescent="0.3">
      <c r="B112" s="10"/>
      <c r="E112" s="13"/>
      <c r="T112" s="101" t="s">
        <v>49</v>
      </c>
      <c r="U112" s="85"/>
      <c r="V112" s="72" t="s">
        <v>23</v>
      </c>
      <c r="W112" s="46" t="s">
        <v>506</v>
      </c>
    </row>
    <row r="113" spans="1:84" x14ac:dyDescent="0.3">
      <c r="B113" s="10"/>
      <c r="E113" s="13"/>
      <c r="T113" s="112" t="s">
        <v>50</v>
      </c>
      <c r="U113" s="65"/>
      <c r="V113" s="28" t="s">
        <v>23</v>
      </c>
      <c r="W113" s="46" t="s">
        <v>507</v>
      </c>
    </row>
    <row r="114" spans="1:84" x14ac:dyDescent="0.3">
      <c r="B114" s="10"/>
      <c r="E114" s="13"/>
      <c r="T114" s="101" t="s">
        <v>51</v>
      </c>
      <c r="U114" s="85"/>
      <c r="V114" s="72" t="s">
        <v>23</v>
      </c>
      <c r="W114" s="46" t="s">
        <v>508</v>
      </c>
    </row>
    <row r="115" spans="1:84" x14ac:dyDescent="0.3">
      <c r="B115" s="10"/>
      <c r="E115" s="13"/>
      <c r="T115" s="112" t="s">
        <v>52</v>
      </c>
      <c r="U115" s="65"/>
      <c r="V115" s="28" t="s">
        <v>23</v>
      </c>
      <c r="W115" s="46" t="s">
        <v>509</v>
      </c>
    </row>
    <row r="116" spans="1:84" x14ac:dyDescent="0.3">
      <c r="B116" s="10"/>
      <c r="E116" s="13"/>
      <c r="T116" s="101" t="s">
        <v>53</v>
      </c>
      <c r="U116" s="85"/>
      <c r="V116" s="72" t="s">
        <v>23</v>
      </c>
      <c r="W116" s="46" t="s">
        <v>510</v>
      </c>
    </row>
    <row r="117" spans="1:84" x14ac:dyDescent="0.3">
      <c r="B117" s="10"/>
      <c r="E117" s="13"/>
      <c r="F117" s="13"/>
      <c r="G117" s="3" t="s">
        <v>81</v>
      </c>
      <c r="T117" s="121" t="s">
        <v>582</v>
      </c>
      <c r="V117" s="28"/>
    </row>
    <row r="118" spans="1:84" x14ac:dyDescent="0.3">
      <c r="B118" s="10"/>
      <c r="E118" s="13"/>
      <c r="T118" s="101" t="s">
        <v>82</v>
      </c>
      <c r="U118" s="85"/>
      <c r="V118" s="72" t="s">
        <v>23</v>
      </c>
      <c r="W118" s="46" t="s">
        <v>511</v>
      </c>
    </row>
    <row r="119" spans="1:84" x14ac:dyDescent="0.3">
      <c r="B119" s="10"/>
      <c r="E119" s="13"/>
      <c r="F119" s="13"/>
      <c r="G119" s="3" t="s">
        <v>83</v>
      </c>
      <c r="T119" s="121" t="s">
        <v>583</v>
      </c>
      <c r="V119" s="28"/>
    </row>
    <row r="120" spans="1:84" x14ac:dyDescent="0.3">
      <c r="B120" s="10"/>
      <c r="E120" s="13"/>
      <c r="T120" s="101" t="s">
        <v>84</v>
      </c>
      <c r="U120" s="85"/>
      <c r="V120" s="72" t="s">
        <v>23</v>
      </c>
      <c r="W120" s="46" t="s">
        <v>512</v>
      </c>
    </row>
    <row r="121" spans="1:84" x14ac:dyDescent="0.3">
      <c r="B121" s="10"/>
      <c r="E121" s="13"/>
      <c r="F121" s="13"/>
      <c r="G121" s="3" t="s">
        <v>85</v>
      </c>
      <c r="T121" s="121" t="s">
        <v>584</v>
      </c>
      <c r="V121" s="28"/>
    </row>
    <row r="122" spans="1:84" ht="16.2" thickBot="1" x14ac:dyDescent="0.35">
      <c r="B122" s="10"/>
      <c r="T122" s="16" t="s">
        <v>86</v>
      </c>
      <c r="U122" s="62"/>
      <c r="V122" s="91" t="s">
        <v>23</v>
      </c>
      <c r="W122" s="46" t="s">
        <v>513</v>
      </c>
    </row>
    <row r="123" spans="1:84" x14ac:dyDescent="0.3">
      <c r="B123" s="10"/>
      <c r="C123" s="10"/>
      <c r="D123" s="3" t="s">
        <v>54</v>
      </c>
      <c r="T123" s="123" t="s">
        <v>54</v>
      </c>
      <c r="U123" s="125"/>
      <c r="V123" s="20"/>
    </row>
    <row r="124" spans="1:84" x14ac:dyDescent="0.3">
      <c r="B124" s="10"/>
      <c r="D124" s="3"/>
      <c r="T124" s="112" t="s">
        <v>57</v>
      </c>
      <c r="U124" s="4"/>
      <c r="V124" s="91"/>
    </row>
    <row r="125" spans="1:84" x14ac:dyDescent="0.3">
      <c r="B125" s="10"/>
      <c r="D125" s="3"/>
      <c r="T125" s="105" t="s">
        <v>6</v>
      </c>
      <c r="U125" s="9"/>
      <c r="V125" s="28"/>
    </row>
    <row r="126" spans="1:84" s="41" customFormat="1" x14ac:dyDescent="0.25">
      <c r="A126" s="39"/>
      <c r="B126" s="1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126"/>
      <c r="U126" s="124"/>
      <c r="V126" s="127" t="s">
        <v>23</v>
      </c>
      <c r="W126" s="48" t="s">
        <v>514</v>
      </c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</row>
    <row r="127" spans="1:84" x14ac:dyDescent="0.3">
      <c r="B127" s="10"/>
      <c r="T127" s="16" t="s">
        <v>58</v>
      </c>
      <c r="U127" s="4"/>
      <c r="V127" s="91"/>
    </row>
    <row r="128" spans="1:84" x14ac:dyDescent="0.3">
      <c r="B128" s="10"/>
      <c r="T128" s="105" t="s">
        <v>6</v>
      </c>
      <c r="U128" s="9"/>
      <c r="V128" s="28"/>
    </row>
    <row r="129" spans="1:84" s="41" customFormat="1" x14ac:dyDescent="0.25">
      <c r="A129" s="39"/>
      <c r="B129" s="10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126"/>
      <c r="U129" s="124"/>
      <c r="V129" s="127" t="s">
        <v>23</v>
      </c>
      <c r="W129" s="48" t="s">
        <v>515</v>
      </c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</row>
    <row r="130" spans="1:84" x14ac:dyDescent="0.3">
      <c r="B130" s="10"/>
      <c r="T130" s="16" t="s">
        <v>59</v>
      </c>
      <c r="U130" s="4"/>
      <c r="V130" s="91"/>
    </row>
    <row r="131" spans="1:84" x14ac:dyDescent="0.3">
      <c r="B131" s="10"/>
      <c r="T131" s="105" t="s">
        <v>6</v>
      </c>
      <c r="U131" s="9"/>
      <c r="V131" s="28"/>
    </row>
    <row r="132" spans="1:84" s="41" customFormat="1" x14ac:dyDescent="0.25">
      <c r="A132" s="39"/>
      <c r="B132" s="10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126"/>
      <c r="U132" s="124"/>
      <c r="V132" s="127" t="s">
        <v>23</v>
      </c>
      <c r="W132" s="48" t="s">
        <v>516</v>
      </c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</row>
    <row r="133" spans="1:84" x14ac:dyDescent="0.3">
      <c r="B133" s="10"/>
      <c r="T133" s="16" t="s">
        <v>60</v>
      </c>
      <c r="U133" s="4"/>
      <c r="V133" s="91"/>
    </row>
    <row r="134" spans="1:84" x14ac:dyDescent="0.3">
      <c r="B134" s="10"/>
      <c r="T134" s="105" t="s">
        <v>6</v>
      </c>
      <c r="U134" s="9"/>
      <c r="V134" s="28"/>
    </row>
    <row r="135" spans="1:84" s="41" customFormat="1" x14ac:dyDescent="0.25">
      <c r="A135" s="39"/>
      <c r="B135" s="10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126"/>
      <c r="U135" s="124"/>
      <c r="V135" s="127" t="s">
        <v>23</v>
      </c>
      <c r="W135" s="48" t="s">
        <v>517</v>
      </c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</row>
    <row r="136" spans="1:84" x14ac:dyDescent="0.3">
      <c r="B136" s="10"/>
      <c r="T136" s="16" t="s">
        <v>61</v>
      </c>
      <c r="U136" s="4"/>
      <c r="V136" s="91"/>
    </row>
    <row r="137" spans="1:84" x14ac:dyDescent="0.3">
      <c r="B137" s="10"/>
      <c r="T137" s="105" t="s">
        <v>6</v>
      </c>
      <c r="U137" s="9"/>
      <c r="V137" s="28"/>
    </row>
    <row r="138" spans="1:84" s="41" customFormat="1" x14ac:dyDescent="0.25">
      <c r="A138" s="39"/>
      <c r="B138" s="1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126"/>
      <c r="U138" s="124"/>
      <c r="V138" s="127" t="s">
        <v>23</v>
      </c>
      <c r="W138" s="48" t="s">
        <v>518</v>
      </c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</row>
    <row r="139" spans="1:84" x14ac:dyDescent="0.3">
      <c r="B139" s="10"/>
      <c r="T139" s="16" t="s">
        <v>62</v>
      </c>
      <c r="U139" s="4"/>
      <c r="V139" s="91"/>
    </row>
    <row r="140" spans="1:84" x14ac:dyDescent="0.3">
      <c r="B140" s="10"/>
      <c r="T140" s="105" t="s">
        <v>6</v>
      </c>
      <c r="U140" s="9"/>
      <c r="V140" s="28"/>
    </row>
    <row r="141" spans="1:84" s="41" customFormat="1" x14ac:dyDescent="0.25">
      <c r="A141" s="39"/>
      <c r="B141" s="10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126"/>
      <c r="U141" s="124"/>
      <c r="V141" s="127" t="s">
        <v>23</v>
      </c>
      <c r="W141" s="48" t="s">
        <v>519</v>
      </c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</row>
    <row r="142" spans="1:84" x14ac:dyDescent="0.3">
      <c r="B142" s="10"/>
      <c r="T142" s="16" t="s">
        <v>63</v>
      </c>
      <c r="U142" s="4"/>
      <c r="V142" s="91"/>
    </row>
    <row r="143" spans="1:84" x14ac:dyDescent="0.3">
      <c r="B143" s="10"/>
      <c r="T143" s="105" t="s">
        <v>6</v>
      </c>
      <c r="U143" s="9"/>
      <c r="V143" s="28"/>
    </row>
    <row r="144" spans="1:84" s="41" customFormat="1" ht="16.2" thickBot="1" x14ac:dyDescent="0.3">
      <c r="A144" s="39"/>
      <c r="B144" s="10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106"/>
      <c r="U144" s="128"/>
      <c r="V144" s="80" t="s">
        <v>23</v>
      </c>
      <c r="W144" s="48" t="s">
        <v>520</v>
      </c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</row>
    <row r="145" spans="1:84" s="41" customFormat="1" x14ac:dyDescent="0.25">
      <c r="A145" s="39"/>
      <c r="B145" s="10"/>
      <c r="C145" s="10"/>
      <c r="D145" s="42" t="s">
        <v>175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129" t="s">
        <v>175</v>
      </c>
      <c r="U145" s="130"/>
      <c r="V145" s="1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</row>
    <row r="146" spans="1:84" s="41" customFormat="1" ht="16.2" thickBot="1" x14ac:dyDescent="0.3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131" t="s">
        <v>176</v>
      </c>
      <c r="U146" s="132"/>
      <c r="V146" s="133" t="s">
        <v>23</v>
      </c>
      <c r="W146" s="48" t="s">
        <v>521</v>
      </c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</row>
    <row r="147" spans="1:84" ht="16.2" thickBot="1" x14ac:dyDescent="0.35">
      <c r="T147" s="134" t="s">
        <v>228</v>
      </c>
      <c r="U147" s="95" t="e">
        <f>SUM(U107:U146)</f>
        <v>#DIV/0!</v>
      </c>
      <c r="V147" s="68" t="s">
        <v>23</v>
      </c>
      <c r="W147" s="46" t="s">
        <v>91</v>
      </c>
      <c r="X147" s="47" t="s">
        <v>522</v>
      </c>
    </row>
    <row r="148" spans="1:84" x14ac:dyDescent="0.3">
      <c r="Y148" s="46"/>
    </row>
    <row r="149" spans="1:84" ht="16.2" thickBot="1" x14ac:dyDescent="0.35">
      <c r="A149" s="3" t="s">
        <v>55</v>
      </c>
      <c r="Y149" s="46"/>
    </row>
    <row r="150" spans="1:84" ht="16.2" thickBot="1" x14ac:dyDescent="0.35">
      <c r="A150" s="3"/>
      <c r="B150" s="10"/>
      <c r="T150" s="138" t="s">
        <v>55</v>
      </c>
      <c r="U150" s="73"/>
      <c r="V150" s="68"/>
      <c r="Y150" s="46"/>
    </row>
    <row r="151" spans="1:84" ht="16.2" thickBot="1" x14ac:dyDescent="0.35">
      <c r="B151" s="10"/>
      <c r="T151" s="134" t="s">
        <v>495</v>
      </c>
      <c r="U151" s="137"/>
      <c r="V151" s="68" t="s">
        <v>56</v>
      </c>
      <c r="W151" s="46" t="s">
        <v>247</v>
      </c>
      <c r="Y151" s="46"/>
    </row>
    <row r="152" spans="1:84" x14ac:dyDescent="0.3">
      <c r="B152" s="10"/>
      <c r="C152" s="10"/>
      <c r="D152" s="3" t="s">
        <v>141</v>
      </c>
      <c r="Y152" s="46"/>
    </row>
    <row r="153" spans="1:84" x14ac:dyDescent="0.3">
      <c r="B153" s="10"/>
      <c r="E153" s="13"/>
      <c r="Y153" s="46"/>
    </row>
    <row r="154" spans="1:84" x14ac:dyDescent="0.3">
      <c r="B154" s="10"/>
      <c r="E154" s="13"/>
      <c r="F154" s="13"/>
      <c r="G154" s="3" t="s">
        <v>157</v>
      </c>
      <c r="Y154" s="46"/>
    </row>
    <row r="155" spans="1:84" x14ac:dyDescent="0.3">
      <c r="B155" s="10"/>
      <c r="E155" s="13"/>
      <c r="H155" s="12"/>
      <c r="Y155" s="46"/>
    </row>
    <row r="156" spans="1:84" x14ac:dyDescent="0.3">
      <c r="B156" s="10"/>
      <c r="E156" s="13"/>
      <c r="H156" s="12"/>
      <c r="I156" s="12"/>
      <c r="J156" s="3" t="s">
        <v>97</v>
      </c>
      <c r="Y156" s="46"/>
    </row>
    <row r="157" spans="1:84" x14ac:dyDescent="0.3">
      <c r="B157" s="10"/>
      <c r="E157" s="13"/>
      <c r="F157" s="3"/>
      <c r="H157" s="12"/>
      <c r="K157" s="11"/>
      <c r="Y157" s="46"/>
    </row>
    <row r="158" spans="1:84" ht="16.2" thickBot="1" x14ac:dyDescent="0.35">
      <c r="B158" s="10"/>
      <c r="E158" s="13"/>
      <c r="F158" s="3"/>
      <c r="G158" s="3"/>
      <c r="H158" s="12"/>
      <c r="K158" s="11"/>
      <c r="L158" s="11"/>
      <c r="M158" s="3" t="s">
        <v>65</v>
      </c>
      <c r="Y158" s="46"/>
    </row>
    <row r="159" spans="1:84" x14ac:dyDescent="0.3">
      <c r="B159" s="10"/>
      <c r="E159" s="13"/>
      <c r="F159" s="3"/>
      <c r="G159" s="3"/>
      <c r="H159" s="12"/>
      <c r="K159" s="11"/>
      <c r="M159" s="3"/>
      <c r="T159" s="24" t="s">
        <v>55</v>
      </c>
      <c r="U159" s="17"/>
      <c r="V159" s="15"/>
      <c r="Y159" s="46"/>
    </row>
    <row r="160" spans="1:84" x14ac:dyDescent="0.3">
      <c r="B160" s="10"/>
      <c r="E160" s="13"/>
      <c r="F160" s="3"/>
      <c r="G160" s="3"/>
      <c r="H160" s="12"/>
      <c r="K160" s="11"/>
      <c r="M160" s="3"/>
      <c r="T160" s="144" t="s">
        <v>585</v>
      </c>
      <c r="U160" s="6"/>
      <c r="V160" s="72"/>
      <c r="Y160" s="46"/>
    </row>
    <row r="161" spans="1:84" ht="16.2" thickBot="1" x14ac:dyDescent="0.35">
      <c r="B161" s="10"/>
      <c r="E161" s="13"/>
      <c r="F161" s="3"/>
      <c r="G161" s="3"/>
      <c r="H161" s="12"/>
      <c r="K161" s="11"/>
      <c r="M161" s="3"/>
      <c r="T161" s="77" t="s">
        <v>65</v>
      </c>
      <c r="U161" s="22"/>
      <c r="V161" s="23"/>
      <c r="Y161" s="46"/>
    </row>
    <row r="162" spans="1:84" x14ac:dyDescent="0.3">
      <c r="B162" s="10"/>
      <c r="E162" s="13"/>
      <c r="H162" s="12"/>
      <c r="K162" s="11"/>
      <c r="T162" s="103" t="s">
        <v>64</v>
      </c>
      <c r="U162" s="17"/>
      <c r="V162" s="15"/>
      <c r="Y162" s="46"/>
    </row>
    <row r="163" spans="1:84" x14ac:dyDescent="0.3">
      <c r="B163" s="10"/>
      <c r="E163" s="13"/>
      <c r="H163" s="12"/>
      <c r="K163" s="11"/>
      <c r="T163" s="105" t="s">
        <v>6</v>
      </c>
      <c r="V163" s="28"/>
    </row>
    <row r="164" spans="1:84" s="41" customFormat="1" x14ac:dyDescent="0.3">
      <c r="A164" s="39"/>
      <c r="B164" s="40"/>
      <c r="C164" s="39"/>
      <c r="D164" s="39"/>
      <c r="E164" s="43"/>
      <c r="F164" s="39"/>
      <c r="G164" s="39"/>
      <c r="H164" s="44"/>
      <c r="I164" s="39"/>
      <c r="J164" s="39"/>
      <c r="K164" s="11"/>
      <c r="L164" s="39"/>
      <c r="M164" s="39"/>
      <c r="N164" s="39"/>
      <c r="O164" s="39"/>
      <c r="P164" s="39"/>
      <c r="Q164" s="39"/>
      <c r="R164" s="39"/>
      <c r="S164" s="39"/>
      <c r="T164" s="140"/>
      <c r="U164" s="83"/>
      <c r="V164" s="18" t="s">
        <v>23</v>
      </c>
      <c r="W164" s="46" t="s">
        <v>477</v>
      </c>
      <c r="X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</row>
    <row r="165" spans="1:84" x14ac:dyDescent="0.3">
      <c r="B165" s="10"/>
      <c r="E165" s="13"/>
      <c r="H165" s="12"/>
      <c r="K165" s="11"/>
      <c r="T165" s="16" t="s">
        <v>66</v>
      </c>
      <c r="U165" s="26"/>
      <c r="V165" s="91"/>
    </row>
    <row r="166" spans="1:84" x14ac:dyDescent="0.3">
      <c r="B166" s="10"/>
      <c r="E166" s="13"/>
      <c r="H166" s="12"/>
      <c r="K166" s="11"/>
      <c r="T166" s="105" t="s">
        <v>6</v>
      </c>
      <c r="V166" s="28"/>
    </row>
    <row r="167" spans="1:84" s="41" customFormat="1" x14ac:dyDescent="0.3">
      <c r="A167" s="39"/>
      <c r="B167" s="40"/>
      <c r="C167" s="39"/>
      <c r="D167" s="39"/>
      <c r="E167" s="43"/>
      <c r="F167" s="39"/>
      <c r="G167" s="39"/>
      <c r="H167" s="44"/>
      <c r="I167" s="39"/>
      <c r="J167" s="39"/>
      <c r="K167" s="11"/>
      <c r="L167" s="39"/>
      <c r="M167" s="39"/>
      <c r="N167" s="39"/>
      <c r="O167" s="39"/>
      <c r="P167" s="39"/>
      <c r="Q167" s="39"/>
      <c r="R167" s="39"/>
      <c r="S167" s="39"/>
      <c r="T167" s="126"/>
      <c r="U167" s="139"/>
      <c r="V167" s="127" t="s">
        <v>23</v>
      </c>
      <c r="W167" s="46" t="s">
        <v>478</v>
      </c>
      <c r="X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</row>
    <row r="168" spans="1:84" x14ac:dyDescent="0.3">
      <c r="B168" s="10"/>
      <c r="E168" s="13"/>
      <c r="H168" s="12"/>
      <c r="K168" s="11"/>
      <c r="T168" s="112" t="s">
        <v>67</v>
      </c>
      <c r="V168" s="28"/>
    </row>
    <row r="169" spans="1:84" x14ac:dyDescent="0.3">
      <c r="B169" s="10"/>
      <c r="E169" s="13"/>
      <c r="H169" s="12"/>
      <c r="K169" s="11"/>
      <c r="T169" s="105" t="s">
        <v>6</v>
      </c>
      <c r="V169" s="28"/>
    </row>
    <row r="170" spans="1:84" s="41" customFormat="1" x14ac:dyDescent="0.3">
      <c r="A170" s="39"/>
      <c r="B170" s="40"/>
      <c r="C170" s="39"/>
      <c r="D170" s="39"/>
      <c r="E170" s="43"/>
      <c r="F170" s="39"/>
      <c r="G170" s="39"/>
      <c r="H170" s="44"/>
      <c r="I170" s="39"/>
      <c r="J170" s="39"/>
      <c r="K170" s="11"/>
      <c r="L170" s="39"/>
      <c r="M170" s="39"/>
      <c r="N170" s="39"/>
      <c r="O170" s="39"/>
      <c r="P170" s="39"/>
      <c r="Q170" s="39"/>
      <c r="R170" s="39"/>
      <c r="S170" s="39"/>
      <c r="T170" s="140"/>
      <c r="U170" s="83"/>
      <c r="V170" s="18" t="s">
        <v>23</v>
      </c>
      <c r="W170" s="46" t="s">
        <v>479</v>
      </c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</row>
    <row r="171" spans="1:84" x14ac:dyDescent="0.3">
      <c r="B171" s="10"/>
      <c r="E171" s="13"/>
      <c r="H171" s="12"/>
      <c r="K171" s="11"/>
      <c r="T171" s="16" t="s">
        <v>68</v>
      </c>
      <c r="U171" s="26"/>
      <c r="V171" s="91"/>
    </row>
    <row r="172" spans="1:84" x14ac:dyDescent="0.3">
      <c r="B172" s="10"/>
      <c r="E172" s="13"/>
      <c r="H172" s="12"/>
      <c r="K172" s="11"/>
      <c r="T172" s="105" t="s">
        <v>6</v>
      </c>
      <c r="V172" s="28"/>
    </row>
    <row r="173" spans="1:84" s="41" customFormat="1" x14ac:dyDescent="0.3">
      <c r="A173" s="39"/>
      <c r="B173" s="40"/>
      <c r="C173" s="39"/>
      <c r="D173" s="39"/>
      <c r="E173" s="43"/>
      <c r="F173" s="39"/>
      <c r="G173" s="39"/>
      <c r="H173" s="44"/>
      <c r="I173" s="39"/>
      <c r="J173" s="39"/>
      <c r="K173" s="11"/>
      <c r="L173" s="39"/>
      <c r="M173" s="39"/>
      <c r="N173" s="39"/>
      <c r="O173" s="39"/>
      <c r="P173" s="39"/>
      <c r="Q173" s="39"/>
      <c r="R173" s="39"/>
      <c r="S173" s="39"/>
      <c r="T173" s="126"/>
      <c r="U173" s="139"/>
      <c r="V173" s="127" t="s">
        <v>23</v>
      </c>
      <c r="W173" s="46" t="s">
        <v>480</v>
      </c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</row>
    <row r="174" spans="1:84" x14ac:dyDescent="0.3">
      <c r="B174" s="10"/>
      <c r="E174" s="13"/>
      <c r="H174" s="12"/>
      <c r="K174" s="11"/>
      <c r="T174" s="112" t="s">
        <v>69</v>
      </c>
      <c r="V174" s="28"/>
    </row>
    <row r="175" spans="1:84" x14ac:dyDescent="0.3">
      <c r="B175" s="10"/>
      <c r="E175" s="13"/>
      <c r="H175" s="12"/>
      <c r="K175" s="11"/>
      <c r="T175" s="105" t="s">
        <v>6</v>
      </c>
      <c r="V175" s="28"/>
    </row>
    <row r="176" spans="1:84" s="41" customFormat="1" x14ac:dyDescent="0.3">
      <c r="A176" s="39"/>
      <c r="B176" s="40"/>
      <c r="C176" s="39"/>
      <c r="D176" s="39"/>
      <c r="E176" s="43"/>
      <c r="F176" s="39"/>
      <c r="G176" s="39"/>
      <c r="H176" s="44"/>
      <c r="I176" s="39"/>
      <c r="J176" s="39"/>
      <c r="K176" s="11"/>
      <c r="L176" s="39"/>
      <c r="M176" s="39"/>
      <c r="N176" s="39"/>
      <c r="O176" s="39"/>
      <c r="P176" s="39"/>
      <c r="Q176" s="39"/>
      <c r="R176" s="39"/>
      <c r="S176" s="39"/>
      <c r="T176" s="140"/>
      <c r="U176" s="83"/>
      <c r="V176" s="18" t="s">
        <v>23</v>
      </c>
      <c r="W176" s="46" t="s">
        <v>481</v>
      </c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</row>
    <row r="177" spans="1:84" x14ac:dyDescent="0.3">
      <c r="B177" s="10"/>
      <c r="E177" s="13"/>
      <c r="H177" s="12"/>
      <c r="K177" s="11"/>
      <c r="T177" s="16" t="s">
        <v>70</v>
      </c>
      <c r="U177" s="26"/>
      <c r="V177" s="91"/>
    </row>
    <row r="178" spans="1:84" x14ac:dyDescent="0.3">
      <c r="B178" s="10"/>
      <c r="E178" s="13"/>
      <c r="H178" s="12"/>
      <c r="K178" s="11"/>
      <c r="T178" s="105" t="s">
        <v>6</v>
      </c>
      <c r="V178" s="28"/>
    </row>
    <row r="179" spans="1:84" s="41" customFormat="1" x14ac:dyDescent="0.3">
      <c r="A179" s="39"/>
      <c r="B179" s="40"/>
      <c r="C179" s="39"/>
      <c r="D179" s="39"/>
      <c r="E179" s="43"/>
      <c r="F179" s="39"/>
      <c r="G179" s="39"/>
      <c r="H179" s="44"/>
      <c r="I179" s="39"/>
      <c r="J179" s="39"/>
      <c r="K179" s="11"/>
      <c r="L179" s="39"/>
      <c r="M179" s="39"/>
      <c r="N179" s="39"/>
      <c r="O179" s="39"/>
      <c r="P179" s="39"/>
      <c r="Q179" s="39"/>
      <c r="R179" s="39"/>
      <c r="S179" s="39"/>
      <c r="T179" s="126"/>
      <c r="U179" s="139"/>
      <c r="V179" s="127" t="s">
        <v>23</v>
      </c>
      <c r="W179" s="46" t="s">
        <v>482</v>
      </c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</row>
    <row r="180" spans="1:84" x14ac:dyDescent="0.3">
      <c r="B180" s="10"/>
      <c r="E180" s="13"/>
      <c r="H180" s="12"/>
      <c r="K180" s="11"/>
      <c r="T180" s="112" t="s">
        <v>71</v>
      </c>
      <c r="V180" s="28"/>
    </row>
    <row r="181" spans="1:84" x14ac:dyDescent="0.3">
      <c r="B181" s="10"/>
      <c r="E181" s="13"/>
      <c r="H181" s="12"/>
      <c r="K181" s="11"/>
      <c r="T181" s="105" t="s">
        <v>6</v>
      </c>
      <c r="V181" s="28"/>
    </row>
    <row r="182" spans="1:84" s="41" customFormat="1" x14ac:dyDescent="0.3">
      <c r="A182" s="39"/>
      <c r="B182" s="40"/>
      <c r="C182" s="39"/>
      <c r="D182" s="39"/>
      <c r="E182" s="43"/>
      <c r="F182" s="39"/>
      <c r="G182" s="39"/>
      <c r="H182" s="44"/>
      <c r="I182" s="39"/>
      <c r="J182" s="39"/>
      <c r="K182" s="11"/>
      <c r="L182" s="39"/>
      <c r="M182" s="39"/>
      <c r="N182" s="39"/>
      <c r="O182" s="39"/>
      <c r="P182" s="39"/>
      <c r="Q182" s="39"/>
      <c r="R182" s="39"/>
      <c r="S182" s="39"/>
      <c r="T182" s="140"/>
      <c r="U182" s="83"/>
      <c r="V182" s="18" t="s">
        <v>23</v>
      </c>
      <c r="W182" s="46" t="s">
        <v>483</v>
      </c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</row>
    <row r="183" spans="1:84" x14ac:dyDescent="0.3">
      <c r="B183" s="10"/>
      <c r="E183" s="13"/>
      <c r="H183" s="12"/>
      <c r="K183" s="11"/>
      <c r="T183" s="16" t="s">
        <v>72</v>
      </c>
      <c r="U183" s="26"/>
      <c r="V183" s="91"/>
    </row>
    <row r="184" spans="1:84" x14ac:dyDescent="0.3">
      <c r="B184" s="10"/>
      <c r="E184" s="13"/>
      <c r="H184" s="12"/>
      <c r="K184" s="11"/>
      <c r="T184" s="105" t="s">
        <v>6</v>
      </c>
      <c r="V184" s="28"/>
    </row>
    <row r="185" spans="1:84" s="41" customFormat="1" x14ac:dyDescent="0.25">
      <c r="A185" s="39"/>
      <c r="B185" s="40"/>
      <c r="C185" s="39"/>
      <c r="D185" s="39"/>
      <c r="E185" s="43"/>
      <c r="F185" s="39"/>
      <c r="G185" s="39"/>
      <c r="H185" s="44"/>
      <c r="I185" s="39"/>
      <c r="J185" s="39"/>
      <c r="K185" s="11"/>
      <c r="L185" s="39"/>
      <c r="M185" s="39"/>
      <c r="N185" s="39"/>
      <c r="O185" s="39"/>
      <c r="P185" s="39"/>
      <c r="Q185" s="39"/>
      <c r="R185" s="39"/>
      <c r="S185" s="39"/>
      <c r="T185" s="126"/>
      <c r="U185" s="139"/>
      <c r="V185" s="127" t="s">
        <v>23</v>
      </c>
      <c r="W185" s="48" t="s">
        <v>484</v>
      </c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</row>
    <row r="186" spans="1:84" x14ac:dyDescent="0.3">
      <c r="B186" s="10"/>
      <c r="E186" s="13"/>
      <c r="H186" s="12"/>
      <c r="K186" s="11"/>
      <c r="T186" s="112" t="s">
        <v>73</v>
      </c>
      <c r="V186" s="28"/>
    </row>
    <row r="187" spans="1:84" x14ac:dyDescent="0.3">
      <c r="B187" s="10"/>
      <c r="E187" s="13"/>
      <c r="H187" s="12"/>
      <c r="K187" s="11"/>
      <c r="T187" s="105" t="s">
        <v>6</v>
      </c>
      <c r="V187" s="28"/>
    </row>
    <row r="188" spans="1:84" s="41" customFormat="1" x14ac:dyDescent="0.3">
      <c r="A188" s="39"/>
      <c r="B188" s="40"/>
      <c r="C188" s="39"/>
      <c r="D188" s="39"/>
      <c r="E188" s="43"/>
      <c r="F188" s="39"/>
      <c r="G188" s="39"/>
      <c r="H188" s="44"/>
      <c r="I188" s="39"/>
      <c r="J188" s="39"/>
      <c r="K188" s="11"/>
      <c r="L188" s="39"/>
      <c r="M188" s="39"/>
      <c r="N188" s="39"/>
      <c r="O188" s="39"/>
      <c r="P188" s="39"/>
      <c r="Q188" s="39"/>
      <c r="R188" s="39"/>
      <c r="S188" s="39"/>
      <c r="T188" s="140"/>
      <c r="U188" s="83"/>
      <c r="V188" s="18" t="s">
        <v>23</v>
      </c>
      <c r="W188" s="46" t="s">
        <v>485</v>
      </c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</row>
    <row r="189" spans="1:84" x14ac:dyDescent="0.3">
      <c r="B189" s="10"/>
      <c r="E189" s="13"/>
      <c r="H189" s="12"/>
      <c r="K189" s="11"/>
      <c r="T189" s="16" t="s">
        <v>74</v>
      </c>
      <c r="U189" s="26"/>
      <c r="V189" s="91"/>
    </row>
    <row r="190" spans="1:84" x14ac:dyDescent="0.3">
      <c r="B190" s="10"/>
      <c r="E190" s="13"/>
      <c r="H190" s="12"/>
      <c r="K190" s="11"/>
      <c r="T190" s="105" t="s">
        <v>6</v>
      </c>
      <c r="V190" s="28"/>
    </row>
    <row r="191" spans="1:84" s="41" customFormat="1" x14ac:dyDescent="0.3">
      <c r="A191" s="39"/>
      <c r="B191" s="40"/>
      <c r="C191" s="39"/>
      <c r="D191" s="39"/>
      <c r="E191" s="43"/>
      <c r="F191" s="39"/>
      <c r="G191" s="39"/>
      <c r="H191" s="44"/>
      <c r="I191" s="39"/>
      <c r="J191" s="39"/>
      <c r="K191" s="11"/>
      <c r="L191" s="39"/>
      <c r="M191" s="39"/>
      <c r="N191" s="39"/>
      <c r="O191" s="39"/>
      <c r="P191" s="39"/>
      <c r="Q191" s="39"/>
      <c r="R191" s="39"/>
      <c r="S191" s="39"/>
      <c r="T191" s="126"/>
      <c r="U191" s="139"/>
      <c r="V191" s="127" t="s">
        <v>23</v>
      </c>
      <c r="W191" s="46" t="s">
        <v>487</v>
      </c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</row>
    <row r="192" spans="1:84" x14ac:dyDescent="0.3">
      <c r="B192" s="10"/>
      <c r="E192" s="13"/>
      <c r="H192" s="12"/>
      <c r="K192" s="11"/>
      <c r="T192" s="112" t="s">
        <v>75</v>
      </c>
      <c r="V192" s="28"/>
    </row>
    <row r="193" spans="1:84" x14ac:dyDescent="0.3">
      <c r="B193" s="10"/>
      <c r="E193" s="13"/>
      <c r="H193" s="12"/>
      <c r="K193" s="11"/>
      <c r="T193" s="105" t="s">
        <v>6</v>
      </c>
      <c r="V193" s="28"/>
    </row>
    <row r="194" spans="1:84" s="41" customFormat="1" x14ac:dyDescent="0.3">
      <c r="A194" s="39"/>
      <c r="B194" s="40"/>
      <c r="C194" s="39"/>
      <c r="D194" s="39"/>
      <c r="E194" s="43"/>
      <c r="F194" s="39"/>
      <c r="G194" s="39"/>
      <c r="H194" s="44"/>
      <c r="I194" s="39"/>
      <c r="J194" s="39"/>
      <c r="K194" s="11"/>
      <c r="L194" s="39"/>
      <c r="M194" s="39"/>
      <c r="N194" s="39"/>
      <c r="O194" s="39"/>
      <c r="P194" s="39"/>
      <c r="Q194" s="39"/>
      <c r="R194" s="39"/>
      <c r="S194" s="39"/>
      <c r="T194" s="140"/>
      <c r="U194" s="83"/>
      <c r="V194" s="18" t="s">
        <v>23</v>
      </c>
      <c r="W194" s="46" t="s">
        <v>486</v>
      </c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</row>
    <row r="195" spans="1:84" x14ac:dyDescent="0.3">
      <c r="B195" s="10"/>
      <c r="E195" s="13"/>
      <c r="H195" s="12"/>
      <c r="K195" s="11"/>
      <c r="T195" s="16" t="s">
        <v>76</v>
      </c>
      <c r="U195" s="26"/>
      <c r="V195" s="91"/>
    </row>
    <row r="196" spans="1:84" x14ac:dyDescent="0.3">
      <c r="B196" s="10"/>
      <c r="E196" s="13"/>
      <c r="H196" s="12"/>
      <c r="K196" s="11"/>
      <c r="T196" s="105" t="s">
        <v>6</v>
      </c>
      <c r="V196" s="28"/>
    </row>
    <row r="197" spans="1:84" s="41" customFormat="1" x14ac:dyDescent="0.3">
      <c r="A197" s="39"/>
      <c r="B197" s="40"/>
      <c r="C197" s="39"/>
      <c r="D197" s="39"/>
      <c r="E197" s="43"/>
      <c r="F197" s="39"/>
      <c r="G197" s="39"/>
      <c r="H197" s="44"/>
      <c r="I197" s="39"/>
      <c r="J197" s="39"/>
      <c r="K197" s="11"/>
      <c r="L197" s="39"/>
      <c r="M197" s="39"/>
      <c r="N197" s="39"/>
      <c r="O197" s="39"/>
      <c r="P197" s="39"/>
      <c r="Q197" s="39"/>
      <c r="R197" s="39"/>
      <c r="S197" s="39"/>
      <c r="T197" s="126"/>
      <c r="U197" s="139"/>
      <c r="V197" s="127" t="s">
        <v>23</v>
      </c>
      <c r="W197" s="46" t="s">
        <v>488</v>
      </c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</row>
    <row r="198" spans="1:84" x14ac:dyDescent="0.3">
      <c r="B198" s="10"/>
      <c r="E198" s="13"/>
      <c r="H198" s="12"/>
      <c r="K198" s="11"/>
      <c r="T198" s="112" t="s">
        <v>130</v>
      </c>
      <c r="V198" s="28"/>
    </row>
    <row r="199" spans="1:84" x14ac:dyDescent="0.3">
      <c r="B199" s="10"/>
      <c r="E199" s="13"/>
      <c r="H199" s="12"/>
      <c r="K199" s="11"/>
      <c r="T199" s="105" t="s">
        <v>6</v>
      </c>
      <c r="V199" s="28"/>
    </row>
    <row r="200" spans="1:84" s="41" customFormat="1" x14ac:dyDescent="0.3">
      <c r="A200" s="39"/>
      <c r="B200" s="40"/>
      <c r="C200" s="39"/>
      <c r="D200" s="39"/>
      <c r="E200" s="43"/>
      <c r="F200" s="39"/>
      <c r="G200" s="39"/>
      <c r="H200" s="44"/>
      <c r="I200" s="39"/>
      <c r="J200" s="39"/>
      <c r="K200" s="11"/>
      <c r="L200" s="39"/>
      <c r="M200" s="39"/>
      <c r="N200" s="39"/>
      <c r="O200" s="39"/>
      <c r="P200" s="39"/>
      <c r="Q200" s="39"/>
      <c r="R200" s="39"/>
      <c r="S200" s="39"/>
      <c r="T200" s="140"/>
      <c r="U200" s="83"/>
      <c r="V200" s="18" t="s">
        <v>23</v>
      </c>
      <c r="W200" s="46" t="s">
        <v>489</v>
      </c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</row>
    <row r="201" spans="1:84" x14ac:dyDescent="0.3">
      <c r="B201" s="10"/>
      <c r="E201" s="13"/>
      <c r="H201" s="12"/>
      <c r="K201" s="11"/>
      <c r="T201" s="16" t="s">
        <v>131</v>
      </c>
      <c r="U201" s="26"/>
      <c r="V201" s="91"/>
    </row>
    <row r="202" spans="1:84" x14ac:dyDescent="0.3">
      <c r="B202" s="10"/>
      <c r="E202" s="13"/>
      <c r="H202" s="12"/>
      <c r="K202" s="11"/>
      <c r="T202" s="105" t="s">
        <v>6</v>
      </c>
      <c r="V202" s="28"/>
    </row>
    <row r="203" spans="1:84" s="41" customFormat="1" x14ac:dyDescent="0.3">
      <c r="A203" s="39"/>
      <c r="B203" s="40"/>
      <c r="C203" s="39"/>
      <c r="D203" s="39"/>
      <c r="E203" s="43"/>
      <c r="F203" s="39"/>
      <c r="G203" s="39"/>
      <c r="H203" s="44"/>
      <c r="I203" s="39"/>
      <c r="J203" s="39"/>
      <c r="K203" s="11"/>
      <c r="L203" s="39"/>
      <c r="M203" s="39"/>
      <c r="N203" s="39"/>
      <c r="O203" s="39"/>
      <c r="P203" s="39"/>
      <c r="Q203" s="39"/>
      <c r="R203" s="39"/>
      <c r="S203" s="39"/>
      <c r="T203" s="126"/>
      <c r="U203" s="139"/>
      <c r="V203" s="127" t="s">
        <v>23</v>
      </c>
      <c r="W203" s="46" t="s">
        <v>490</v>
      </c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</row>
    <row r="204" spans="1:84" x14ac:dyDescent="0.3">
      <c r="B204" s="10"/>
      <c r="E204" s="13"/>
      <c r="H204" s="12"/>
      <c r="K204" s="11"/>
      <c r="T204" s="112" t="s">
        <v>132</v>
      </c>
      <c r="V204" s="28"/>
    </row>
    <row r="205" spans="1:84" x14ac:dyDescent="0.3">
      <c r="B205" s="10"/>
      <c r="E205" s="13"/>
      <c r="H205" s="12"/>
      <c r="K205" s="11"/>
      <c r="T205" s="105" t="s">
        <v>6</v>
      </c>
      <c r="V205" s="28"/>
    </row>
    <row r="206" spans="1:84" s="41" customFormat="1" x14ac:dyDescent="0.3">
      <c r="A206" s="39"/>
      <c r="B206" s="40"/>
      <c r="C206" s="39"/>
      <c r="D206" s="39"/>
      <c r="E206" s="43"/>
      <c r="F206" s="39"/>
      <c r="G206" s="39"/>
      <c r="H206" s="44"/>
      <c r="I206" s="39"/>
      <c r="J206" s="39"/>
      <c r="K206" s="11"/>
      <c r="L206" s="39"/>
      <c r="M206" s="39"/>
      <c r="N206" s="39"/>
      <c r="O206" s="39"/>
      <c r="P206" s="39"/>
      <c r="Q206" s="39"/>
      <c r="R206" s="39"/>
      <c r="S206" s="39"/>
      <c r="T206" s="140"/>
      <c r="U206" s="83"/>
      <c r="V206" s="18" t="s">
        <v>23</v>
      </c>
      <c r="W206" s="46" t="s">
        <v>491</v>
      </c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</row>
    <row r="207" spans="1:84" x14ac:dyDescent="0.3">
      <c r="B207" s="10"/>
      <c r="E207" s="13"/>
      <c r="H207" s="12"/>
      <c r="K207" s="11"/>
      <c r="T207" s="16" t="s">
        <v>133</v>
      </c>
      <c r="U207" s="26"/>
      <c r="V207" s="91"/>
    </row>
    <row r="208" spans="1:84" x14ac:dyDescent="0.3">
      <c r="B208" s="10"/>
      <c r="E208" s="13"/>
      <c r="H208" s="12"/>
      <c r="K208" s="11"/>
      <c r="T208" s="105" t="s">
        <v>6</v>
      </c>
      <c r="V208" s="28"/>
    </row>
    <row r="209" spans="1:84" s="41" customFormat="1" ht="16.2" thickBot="1" x14ac:dyDescent="0.35">
      <c r="A209" s="39"/>
      <c r="B209" s="40"/>
      <c r="C209" s="39"/>
      <c r="D209" s="39"/>
      <c r="E209" s="43"/>
      <c r="F209" s="39"/>
      <c r="G209" s="39"/>
      <c r="H209" s="44"/>
      <c r="I209" s="39"/>
      <c r="J209" s="39"/>
      <c r="K209" s="11"/>
      <c r="L209" s="39"/>
      <c r="M209" s="39"/>
      <c r="N209" s="39"/>
      <c r="O209" s="39"/>
      <c r="P209" s="39"/>
      <c r="Q209" s="39"/>
      <c r="R209" s="39"/>
      <c r="S209" s="39"/>
      <c r="T209" s="106"/>
      <c r="U209" s="107"/>
      <c r="V209" s="80" t="s">
        <v>23</v>
      </c>
      <c r="W209" s="46" t="s">
        <v>492</v>
      </c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</row>
    <row r="210" spans="1:84" ht="16.2" thickBot="1" x14ac:dyDescent="0.35">
      <c r="B210" s="10"/>
      <c r="E210" s="13"/>
      <c r="H210" s="12"/>
      <c r="K210" s="11"/>
      <c r="T210" s="134" t="s">
        <v>93</v>
      </c>
      <c r="U210" s="95">
        <f>SUM(U164:U209)</f>
        <v>0</v>
      </c>
      <c r="V210" s="68" t="s">
        <v>23</v>
      </c>
      <c r="W210" s="46" t="s">
        <v>476</v>
      </c>
      <c r="X210" s="47" t="s">
        <v>493</v>
      </c>
    </row>
    <row r="211" spans="1:84" ht="16.2" thickBot="1" x14ac:dyDescent="0.35">
      <c r="B211" s="10"/>
      <c r="E211" s="13"/>
      <c r="H211" s="12"/>
      <c r="K211" s="11"/>
      <c r="L211" s="11"/>
      <c r="M211" s="3" t="s">
        <v>450</v>
      </c>
    </row>
    <row r="212" spans="1:84" x14ac:dyDescent="0.3">
      <c r="B212" s="10"/>
      <c r="E212" s="13"/>
      <c r="H212" s="12"/>
      <c r="M212" s="3"/>
      <c r="T212" s="146" t="s">
        <v>55</v>
      </c>
      <c r="U212" s="31"/>
      <c r="V212" s="31"/>
      <c r="W212" s="31"/>
      <c r="X212" s="20"/>
    </row>
    <row r="213" spans="1:84" ht="16.2" thickBot="1" x14ac:dyDescent="0.35">
      <c r="B213" s="10"/>
      <c r="E213" s="13"/>
      <c r="H213" s="12"/>
      <c r="M213" s="3"/>
      <c r="T213" s="88" t="s">
        <v>585</v>
      </c>
      <c r="U213" s="22"/>
      <c r="V213" s="22"/>
      <c r="W213" s="22"/>
      <c r="X213" s="23"/>
    </row>
    <row r="214" spans="1:84" x14ac:dyDescent="0.3">
      <c r="B214" s="10"/>
      <c r="E214" s="13"/>
      <c r="H214" s="12"/>
      <c r="M214" s="3"/>
      <c r="T214" s="30"/>
      <c r="U214" s="87" t="s">
        <v>466</v>
      </c>
      <c r="V214" s="88" t="s">
        <v>499</v>
      </c>
      <c r="W214" s="21"/>
      <c r="X214" s="28"/>
    </row>
    <row r="215" spans="1:84" x14ac:dyDescent="0.3">
      <c r="B215" s="10"/>
      <c r="E215" s="13"/>
      <c r="H215" s="12"/>
      <c r="M215" s="3"/>
      <c r="T215" s="82" t="s">
        <v>450</v>
      </c>
      <c r="U215" s="88" t="s">
        <v>496</v>
      </c>
      <c r="V215" s="88" t="s">
        <v>500</v>
      </c>
      <c r="W215" s="82" t="s">
        <v>502</v>
      </c>
      <c r="X215" s="28"/>
    </row>
    <row r="216" spans="1:84" ht="16.2" thickBot="1" x14ac:dyDescent="0.35">
      <c r="B216" s="10"/>
      <c r="E216" s="13"/>
      <c r="H216" s="12"/>
      <c r="M216" s="3"/>
      <c r="T216" s="77"/>
      <c r="U216" s="141" t="s">
        <v>467</v>
      </c>
      <c r="V216" s="143" t="s">
        <v>501</v>
      </c>
      <c r="W216" s="77" t="s">
        <v>503</v>
      </c>
      <c r="X216" s="23"/>
    </row>
    <row r="217" spans="1:84" ht="16.2" thickBot="1" x14ac:dyDescent="0.35">
      <c r="B217" s="10"/>
      <c r="E217" s="13"/>
      <c r="H217" s="12"/>
      <c r="T217" s="32" t="s">
        <v>451</v>
      </c>
      <c r="U217" s="142">
        <f>+U151</f>
        <v>0</v>
      </c>
      <c r="V217" s="142">
        <f>+U210</f>
        <v>0</v>
      </c>
      <c r="W217" s="93">
        <f>+U217*V217</f>
        <v>0</v>
      </c>
      <c r="X217" s="23" t="s">
        <v>23</v>
      </c>
      <c r="Y217" s="46" t="s">
        <v>452</v>
      </c>
      <c r="AA217" s="47" t="s">
        <v>494</v>
      </c>
    </row>
    <row r="218" spans="1:84" x14ac:dyDescent="0.3">
      <c r="B218" s="10"/>
      <c r="E218" s="13"/>
      <c r="H218" s="12"/>
      <c r="I218" s="12"/>
      <c r="J218" s="3" t="s">
        <v>98</v>
      </c>
      <c r="W218" s="38"/>
    </row>
    <row r="219" spans="1:84" x14ac:dyDescent="0.3">
      <c r="B219" s="10"/>
      <c r="E219" s="13"/>
      <c r="G219" s="3"/>
      <c r="H219" s="3"/>
      <c r="I219" s="3"/>
      <c r="K219" s="11"/>
      <c r="W219" s="38"/>
    </row>
    <row r="220" spans="1:84" ht="16.2" thickBot="1" x14ac:dyDescent="0.35">
      <c r="B220" s="10"/>
      <c r="E220" s="13"/>
      <c r="G220" s="3"/>
      <c r="H220" s="3"/>
      <c r="I220" s="3"/>
      <c r="K220" s="11"/>
      <c r="L220" s="11"/>
      <c r="M220" s="3" t="s">
        <v>92</v>
      </c>
      <c r="W220" s="38"/>
    </row>
    <row r="221" spans="1:84" x14ac:dyDescent="0.3">
      <c r="B221" s="10"/>
      <c r="E221" s="13"/>
      <c r="G221" s="3"/>
      <c r="H221" s="3"/>
      <c r="I221" s="3"/>
      <c r="K221" s="11"/>
      <c r="L221" s="3"/>
      <c r="T221" s="24" t="s">
        <v>55</v>
      </c>
      <c r="U221" s="17"/>
      <c r="V221" s="15"/>
      <c r="W221" s="38"/>
    </row>
    <row r="222" spans="1:84" x14ac:dyDescent="0.3">
      <c r="B222" s="10"/>
      <c r="E222" s="13"/>
      <c r="G222" s="3"/>
      <c r="H222" s="3"/>
      <c r="I222" s="3"/>
      <c r="K222" s="11"/>
      <c r="L222" s="3"/>
      <c r="T222" s="144" t="s">
        <v>586</v>
      </c>
      <c r="U222" s="6"/>
      <c r="V222" s="72"/>
      <c r="W222" s="38"/>
    </row>
    <row r="223" spans="1:84" ht="16.2" thickBot="1" x14ac:dyDescent="0.35">
      <c r="B223" s="10"/>
      <c r="E223" s="13"/>
      <c r="G223" s="3"/>
      <c r="H223" s="3"/>
      <c r="I223" s="3"/>
      <c r="K223" s="11"/>
      <c r="L223" s="3"/>
      <c r="T223" s="77" t="s">
        <v>92</v>
      </c>
      <c r="U223" s="22"/>
      <c r="V223" s="23"/>
      <c r="W223" s="38"/>
    </row>
    <row r="224" spans="1:84" x14ac:dyDescent="0.3">
      <c r="B224" s="10"/>
      <c r="E224" s="13"/>
      <c r="K224" s="11"/>
      <c r="T224" s="103" t="s">
        <v>134</v>
      </c>
      <c r="U224" s="17"/>
      <c r="V224" s="15"/>
      <c r="W224" s="38"/>
    </row>
    <row r="225" spans="1:84" x14ac:dyDescent="0.3">
      <c r="B225" s="10"/>
      <c r="E225" s="13"/>
      <c r="K225" s="11"/>
      <c r="T225" s="105" t="s">
        <v>6</v>
      </c>
      <c r="V225" s="28"/>
      <c r="W225" s="38"/>
    </row>
    <row r="226" spans="1:84" s="41" customFormat="1" x14ac:dyDescent="0.25">
      <c r="A226" s="39"/>
      <c r="B226" s="40"/>
      <c r="C226" s="39"/>
      <c r="D226" s="39"/>
      <c r="E226" s="43"/>
      <c r="F226" s="39"/>
      <c r="G226" s="39"/>
      <c r="H226" s="39"/>
      <c r="I226" s="39"/>
      <c r="K226" s="11"/>
      <c r="L226" s="39"/>
      <c r="M226" s="39"/>
      <c r="N226" s="39"/>
      <c r="O226" s="39"/>
      <c r="P226" s="39"/>
      <c r="Q226" s="39"/>
      <c r="R226" s="39"/>
      <c r="S226" s="39"/>
      <c r="T226" s="140"/>
      <c r="U226" s="83"/>
      <c r="V226" s="18" t="s">
        <v>23</v>
      </c>
      <c r="W226" s="48" t="s">
        <v>453</v>
      </c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</row>
    <row r="227" spans="1:84" x14ac:dyDescent="0.3">
      <c r="B227" s="10"/>
      <c r="E227" s="13"/>
      <c r="K227" s="11"/>
      <c r="T227" s="16" t="s">
        <v>135</v>
      </c>
      <c r="U227" s="26"/>
      <c r="V227" s="91"/>
      <c r="W227" s="38"/>
    </row>
    <row r="228" spans="1:84" x14ac:dyDescent="0.3">
      <c r="B228" s="10"/>
      <c r="E228" s="13"/>
      <c r="K228" s="11"/>
      <c r="T228" s="105" t="s">
        <v>6</v>
      </c>
      <c r="V228" s="28"/>
      <c r="W228" s="38"/>
    </row>
    <row r="229" spans="1:84" s="41" customFormat="1" x14ac:dyDescent="0.25">
      <c r="A229" s="39"/>
      <c r="B229" s="40"/>
      <c r="C229" s="39"/>
      <c r="D229" s="39"/>
      <c r="E229" s="43"/>
      <c r="F229" s="39"/>
      <c r="G229" s="39"/>
      <c r="H229" s="39"/>
      <c r="I229" s="39"/>
      <c r="K229" s="11"/>
      <c r="L229" s="39"/>
      <c r="M229" s="39"/>
      <c r="N229" s="39"/>
      <c r="O229" s="39"/>
      <c r="P229" s="39"/>
      <c r="Q229" s="39"/>
      <c r="R229" s="39"/>
      <c r="S229" s="39"/>
      <c r="T229" s="126"/>
      <c r="U229" s="139"/>
      <c r="V229" s="127" t="s">
        <v>23</v>
      </c>
      <c r="W229" s="48" t="s">
        <v>454</v>
      </c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</row>
    <row r="230" spans="1:84" x14ac:dyDescent="0.3">
      <c r="B230" s="10"/>
      <c r="E230" s="13"/>
      <c r="K230" s="11"/>
      <c r="T230" s="112" t="s">
        <v>136</v>
      </c>
      <c r="V230" s="28"/>
      <c r="W230" s="38"/>
    </row>
    <row r="231" spans="1:84" x14ac:dyDescent="0.3">
      <c r="B231" s="10"/>
      <c r="E231" s="13"/>
      <c r="K231" s="11"/>
      <c r="T231" s="105" t="s">
        <v>6</v>
      </c>
      <c r="V231" s="28"/>
      <c r="W231" s="38"/>
    </row>
    <row r="232" spans="1:84" s="41" customFormat="1" ht="16.2" thickBot="1" x14ac:dyDescent="0.3">
      <c r="A232" s="39"/>
      <c r="B232" s="40"/>
      <c r="C232" s="39"/>
      <c r="D232" s="39"/>
      <c r="E232" s="43"/>
      <c r="F232" s="39"/>
      <c r="G232" s="39"/>
      <c r="H232" s="39"/>
      <c r="I232" s="39"/>
      <c r="K232" s="11"/>
      <c r="L232" s="39"/>
      <c r="M232" s="39"/>
      <c r="N232" s="39"/>
      <c r="O232" s="39"/>
      <c r="P232" s="39"/>
      <c r="Q232" s="39"/>
      <c r="R232" s="39"/>
      <c r="S232" s="39"/>
      <c r="T232" s="106"/>
      <c r="U232" s="107"/>
      <c r="V232" s="80" t="s">
        <v>23</v>
      </c>
      <c r="W232" s="48" t="s">
        <v>455</v>
      </c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</row>
    <row r="233" spans="1:84" ht="16.2" thickBot="1" x14ac:dyDescent="0.35">
      <c r="B233" s="10"/>
      <c r="E233" s="13"/>
      <c r="K233" s="11"/>
      <c r="T233" s="134" t="s">
        <v>94</v>
      </c>
      <c r="U233" s="95">
        <f>SUM(U226:U232)</f>
        <v>0</v>
      </c>
      <c r="V233" s="68" t="s">
        <v>23</v>
      </c>
      <c r="W233" s="48" t="s">
        <v>456</v>
      </c>
      <c r="X233" s="49" t="s">
        <v>457</v>
      </c>
    </row>
    <row r="234" spans="1:84" ht="16.2" thickBot="1" x14ac:dyDescent="0.35">
      <c r="B234" s="10"/>
      <c r="E234" s="13"/>
      <c r="K234" s="11"/>
      <c r="L234" s="11"/>
      <c r="M234" s="3" t="s">
        <v>95</v>
      </c>
      <c r="W234" s="38"/>
    </row>
    <row r="235" spans="1:84" x14ac:dyDescent="0.3">
      <c r="B235" s="10"/>
      <c r="E235" s="13"/>
      <c r="T235" s="24" t="s">
        <v>55</v>
      </c>
      <c r="U235" s="17"/>
      <c r="V235" s="17"/>
      <c r="W235" s="149"/>
      <c r="X235" s="15"/>
    </row>
    <row r="236" spans="1:84" ht="16.2" thickBot="1" x14ac:dyDescent="0.35">
      <c r="B236" s="10"/>
      <c r="E236" s="13"/>
      <c r="T236" s="173" t="s">
        <v>587</v>
      </c>
      <c r="U236" s="34"/>
      <c r="V236" s="34"/>
      <c r="W236" s="151"/>
      <c r="X236" s="74"/>
    </row>
    <row r="237" spans="1:84" x14ac:dyDescent="0.3">
      <c r="B237" s="10"/>
      <c r="E237" s="13"/>
      <c r="T237" s="30"/>
      <c r="U237" s="87" t="s">
        <v>466</v>
      </c>
      <c r="V237" s="88" t="s">
        <v>472</v>
      </c>
      <c r="W237" s="148"/>
      <c r="X237" s="28"/>
    </row>
    <row r="238" spans="1:84" x14ac:dyDescent="0.3">
      <c r="B238" s="10"/>
      <c r="E238" s="13"/>
      <c r="T238" s="82" t="s">
        <v>95</v>
      </c>
      <c r="U238" s="88" t="s">
        <v>496</v>
      </c>
      <c r="V238" s="88" t="s">
        <v>471</v>
      </c>
      <c r="W238" s="82" t="s">
        <v>474</v>
      </c>
      <c r="X238" s="28"/>
    </row>
    <row r="239" spans="1:84" ht="16.2" thickBot="1" x14ac:dyDescent="0.35">
      <c r="B239" s="10"/>
      <c r="E239" s="13"/>
      <c r="T239" s="77"/>
      <c r="U239" s="141" t="s">
        <v>467</v>
      </c>
      <c r="V239" s="141" t="s">
        <v>473</v>
      </c>
      <c r="W239" s="77" t="s">
        <v>475</v>
      </c>
      <c r="X239" s="23"/>
    </row>
    <row r="240" spans="1:84" ht="16.2" thickBot="1" x14ac:dyDescent="0.35">
      <c r="B240" s="10"/>
      <c r="E240" s="13"/>
      <c r="T240" s="32" t="s">
        <v>96</v>
      </c>
      <c r="U240" s="142">
        <f>+U151</f>
        <v>0</v>
      </c>
      <c r="V240" s="142">
        <f>+U233</f>
        <v>0</v>
      </c>
      <c r="W240" s="93">
        <f>+U240*V240</f>
        <v>0</v>
      </c>
      <c r="X240" s="23" t="s">
        <v>23</v>
      </c>
      <c r="Y240" s="46" t="s">
        <v>449</v>
      </c>
      <c r="AA240" s="47" t="s">
        <v>458</v>
      </c>
    </row>
    <row r="241" spans="1:84" x14ac:dyDescent="0.3">
      <c r="B241" s="10"/>
      <c r="E241" s="13"/>
      <c r="F241" s="13"/>
      <c r="G241" s="3" t="s">
        <v>99</v>
      </c>
    </row>
    <row r="242" spans="1:84" x14ac:dyDescent="0.3">
      <c r="B242" s="10"/>
      <c r="G242" s="3"/>
      <c r="H242" s="12"/>
    </row>
    <row r="243" spans="1:84" x14ac:dyDescent="0.3">
      <c r="B243" s="10"/>
      <c r="G243" s="3"/>
      <c r="H243" s="12"/>
      <c r="I243" s="12"/>
      <c r="J243" s="3" t="s">
        <v>137</v>
      </c>
    </row>
    <row r="244" spans="1:84" x14ac:dyDescent="0.3">
      <c r="B244" s="10"/>
      <c r="K244" s="11"/>
    </row>
    <row r="245" spans="1:84" x14ac:dyDescent="0.3">
      <c r="B245" s="10"/>
      <c r="K245" s="11"/>
      <c r="L245" s="11"/>
      <c r="M245" s="3" t="s">
        <v>128</v>
      </c>
    </row>
    <row r="246" spans="1:84" x14ac:dyDescent="0.3">
      <c r="B246" s="10"/>
      <c r="J246" s="3"/>
      <c r="K246" s="11"/>
      <c r="N246" s="14"/>
    </row>
    <row r="247" spans="1:84" ht="16.2" thickBot="1" x14ac:dyDescent="0.35">
      <c r="B247" s="10"/>
      <c r="J247" s="3"/>
      <c r="K247" s="11"/>
      <c r="N247" s="14"/>
      <c r="O247" s="14"/>
      <c r="P247" s="3" t="s">
        <v>100</v>
      </c>
    </row>
    <row r="248" spans="1:84" x14ac:dyDescent="0.3">
      <c r="B248" s="10"/>
      <c r="J248" s="3"/>
      <c r="K248" s="11"/>
      <c r="N248" s="14"/>
      <c r="P248" s="3"/>
      <c r="T248" s="24" t="s">
        <v>55</v>
      </c>
      <c r="U248" s="17"/>
      <c r="V248" s="15"/>
    </row>
    <row r="249" spans="1:84" x14ac:dyDescent="0.3">
      <c r="B249" s="10"/>
      <c r="J249" s="3"/>
      <c r="K249" s="11"/>
      <c r="N249" s="14"/>
      <c r="P249" s="3"/>
      <c r="T249" s="144" t="s">
        <v>588</v>
      </c>
      <c r="U249" s="6"/>
      <c r="V249" s="72"/>
    </row>
    <row r="250" spans="1:84" ht="16.2" thickBot="1" x14ac:dyDescent="0.35">
      <c r="B250" s="10"/>
      <c r="J250" s="3"/>
      <c r="K250" s="11"/>
      <c r="N250" s="14"/>
      <c r="P250" s="3"/>
      <c r="T250" s="82" t="s">
        <v>100</v>
      </c>
      <c r="V250" s="28"/>
    </row>
    <row r="251" spans="1:84" x14ac:dyDescent="0.3">
      <c r="B251" s="10"/>
      <c r="K251" s="11"/>
      <c r="N251" s="14"/>
      <c r="T251" s="103" t="s">
        <v>158</v>
      </c>
      <c r="U251" s="17"/>
      <c r="V251" s="15"/>
    </row>
    <row r="252" spans="1:84" x14ac:dyDescent="0.3">
      <c r="B252" s="10"/>
      <c r="K252" s="11"/>
      <c r="N252" s="14"/>
      <c r="T252" s="105" t="s">
        <v>6</v>
      </c>
      <c r="V252" s="28"/>
    </row>
    <row r="253" spans="1:84" s="41" customFormat="1" x14ac:dyDescent="0.25">
      <c r="A253" s="39"/>
      <c r="B253" s="40"/>
      <c r="C253" s="39"/>
      <c r="D253" s="39"/>
      <c r="E253" s="39"/>
      <c r="F253" s="39"/>
      <c r="G253" s="39"/>
      <c r="H253" s="39"/>
      <c r="I253" s="39"/>
      <c r="J253" s="39"/>
      <c r="K253" s="11"/>
      <c r="L253" s="39"/>
      <c r="M253" s="39"/>
      <c r="N253" s="14"/>
      <c r="O253" s="39"/>
      <c r="P253" s="39"/>
      <c r="Q253" s="39"/>
      <c r="R253" s="39"/>
      <c r="S253" s="39"/>
      <c r="T253" s="140"/>
      <c r="U253" s="83"/>
      <c r="V253" s="18" t="s">
        <v>23</v>
      </c>
      <c r="W253" s="48" t="s">
        <v>439</v>
      </c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</row>
    <row r="254" spans="1:84" x14ac:dyDescent="0.3">
      <c r="B254" s="10"/>
      <c r="K254" s="11"/>
      <c r="N254" s="14"/>
      <c r="T254" s="16" t="s">
        <v>159</v>
      </c>
      <c r="U254" s="26"/>
      <c r="V254" s="91"/>
    </row>
    <row r="255" spans="1:84" x14ac:dyDescent="0.3">
      <c r="B255" s="10"/>
      <c r="K255" s="11"/>
      <c r="N255" s="14"/>
      <c r="T255" s="105" t="s">
        <v>6</v>
      </c>
      <c r="V255" s="28"/>
    </row>
    <row r="256" spans="1:84" s="41" customFormat="1" x14ac:dyDescent="0.25">
      <c r="A256" s="39"/>
      <c r="B256" s="40"/>
      <c r="C256" s="39"/>
      <c r="D256" s="39"/>
      <c r="E256" s="39"/>
      <c r="F256" s="39"/>
      <c r="G256" s="39"/>
      <c r="H256" s="39"/>
      <c r="I256" s="39"/>
      <c r="J256" s="39"/>
      <c r="K256" s="11"/>
      <c r="L256" s="39"/>
      <c r="M256" s="39"/>
      <c r="N256" s="14"/>
      <c r="O256" s="39"/>
      <c r="P256" s="39"/>
      <c r="Q256" s="39"/>
      <c r="R256" s="39"/>
      <c r="S256" s="39"/>
      <c r="T256" s="126"/>
      <c r="U256" s="139"/>
      <c r="V256" s="127" t="s">
        <v>23</v>
      </c>
      <c r="W256" s="48" t="s">
        <v>440</v>
      </c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</row>
    <row r="257" spans="1:84" x14ac:dyDescent="0.3">
      <c r="B257" s="10"/>
      <c r="K257" s="11"/>
      <c r="N257" s="14"/>
      <c r="T257" s="112" t="s">
        <v>160</v>
      </c>
      <c r="V257" s="28"/>
    </row>
    <row r="258" spans="1:84" x14ac:dyDescent="0.3">
      <c r="B258" s="10"/>
      <c r="K258" s="11"/>
      <c r="N258" s="14"/>
      <c r="T258" s="105" t="s">
        <v>6</v>
      </c>
      <c r="V258" s="28"/>
    </row>
    <row r="259" spans="1:84" s="41" customFormat="1" x14ac:dyDescent="0.25">
      <c r="A259" s="39"/>
      <c r="B259" s="40"/>
      <c r="C259" s="39"/>
      <c r="D259" s="39"/>
      <c r="E259" s="39"/>
      <c r="F259" s="39"/>
      <c r="G259" s="39"/>
      <c r="H259" s="39"/>
      <c r="I259" s="39"/>
      <c r="J259" s="39"/>
      <c r="K259" s="11"/>
      <c r="L259" s="39"/>
      <c r="M259" s="39"/>
      <c r="N259" s="14"/>
      <c r="O259" s="39"/>
      <c r="P259" s="39"/>
      <c r="Q259" s="39"/>
      <c r="R259" s="39"/>
      <c r="S259" s="39"/>
      <c r="T259" s="140"/>
      <c r="U259" s="83"/>
      <c r="V259" s="18" t="s">
        <v>23</v>
      </c>
      <c r="W259" s="48" t="s">
        <v>441</v>
      </c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</row>
    <row r="260" spans="1:84" x14ac:dyDescent="0.3">
      <c r="B260" s="10"/>
      <c r="K260" s="11"/>
      <c r="N260" s="14"/>
      <c r="T260" s="16" t="s">
        <v>161</v>
      </c>
      <c r="U260" s="26"/>
      <c r="V260" s="91"/>
    </row>
    <row r="261" spans="1:84" x14ac:dyDescent="0.3">
      <c r="B261" s="10"/>
      <c r="K261" s="11"/>
      <c r="N261" s="14"/>
      <c r="T261" s="105" t="s">
        <v>6</v>
      </c>
      <c r="V261" s="28"/>
    </row>
    <row r="262" spans="1:84" s="41" customFormat="1" x14ac:dyDescent="0.25">
      <c r="A262" s="39"/>
      <c r="B262" s="40"/>
      <c r="C262" s="39"/>
      <c r="D262" s="39"/>
      <c r="E262" s="39"/>
      <c r="F262" s="39"/>
      <c r="G262" s="39"/>
      <c r="H262" s="39"/>
      <c r="I262" s="39"/>
      <c r="J262" s="39"/>
      <c r="K262" s="11"/>
      <c r="L262" s="39"/>
      <c r="M262" s="39"/>
      <c r="N262" s="14"/>
      <c r="O262" s="39"/>
      <c r="P262" s="39"/>
      <c r="Q262" s="39"/>
      <c r="R262" s="39"/>
      <c r="S262" s="39"/>
      <c r="T262" s="126"/>
      <c r="U262" s="139"/>
      <c r="V262" s="127" t="s">
        <v>23</v>
      </c>
      <c r="W262" s="48" t="s">
        <v>442</v>
      </c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</row>
    <row r="263" spans="1:84" s="41" customFormat="1" ht="15" x14ac:dyDescent="0.25">
      <c r="A263" s="39"/>
      <c r="B263" s="40"/>
      <c r="C263" s="39"/>
      <c r="D263" s="39"/>
      <c r="E263" s="39"/>
      <c r="F263" s="39"/>
      <c r="G263" s="39"/>
      <c r="H263" s="39"/>
      <c r="I263" s="39"/>
      <c r="J263" s="39"/>
      <c r="K263" s="11"/>
      <c r="L263" s="39"/>
      <c r="M263" s="39"/>
      <c r="N263" s="14"/>
      <c r="O263" s="39"/>
      <c r="P263" s="39"/>
      <c r="Q263" s="39"/>
      <c r="R263" s="39"/>
      <c r="S263" s="39"/>
      <c r="T263" s="112" t="s">
        <v>162</v>
      </c>
      <c r="U263" s="1"/>
      <c r="V263" s="28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</row>
    <row r="264" spans="1:84" s="41" customFormat="1" ht="15" x14ac:dyDescent="0.25">
      <c r="A264" s="39"/>
      <c r="B264" s="40"/>
      <c r="C264" s="39"/>
      <c r="D264" s="39"/>
      <c r="E264" s="39"/>
      <c r="F264" s="39"/>
      <c r="G264" s="39"/>
      <c r="H264" s="39"/>
      <c r="I264" s="39"/>
      <c r="J264" s="39"/>
      <c r="K264" s="11"/>
      <c r="L264" s="39"/>
      <c r="M264" s="39"/>
      <c r="N264" s="14"/>
      <c r="O264" s="39"/>
      <c r="P264" s="39"/>
      <c r="Q264" s="39"/>
      <c r="R264" s="39"/>
      <c r="S264" s="39"/>
      <c r="T264" s="105" t="s">
        <v>6</v>
      </c>
      <c r="U264" s="1"/>
      <c r="V264" s="28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</row>
    <row r="265" spans="1:84" s="41" customFormat="1" x14ac:dyDescent="0.25">
      <c r="A265" s="39"/>
      <c r="B265" s="40"/>
      <c r="C265" s="39"/>
      <c r="D265" s="39"/>
      <c r="E265" s="39"/>
      <c r="F265" s="39"/>
      <c r="G265" s="39"/>
      <c r="H265" s="39"/>
      <c r="I265" s="39"/>
      <c r="J265" s="39"/>
      <c r="K265" s="11"/>
      <c r="L265" s="39"/>
      <c r="M265" s="39"/>
      <c r="N265" s="14"/>
      <c r="O265" s="39"/>
      <c r="P265" s="39"/>
      <c r="Q265" s="39"/>
      <c r="R265" s="39"/>
      <c r="S265" s="39"/>
      <c r="T265" s="140"/>
      <c r="U265" s="83"/>
      <c r="V265" s="18" t="s">
        <v>23</v>
      </c>
      <c r="W265" s="48" t="s">
        <v>443</v>
      </c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</row>
    <row r="266" spans="1:84" s="41" customFormat="1" ht="15" x14ac:dyDescent="0.25">
      <c r="A266" s="39"/>
      <c r="B266" s="40"/>
      <c r="C266" s="39"/>
      <c r="D266" s="39"/>
      <c r="E266" s="39"/>
      <c r="F266" s="39"/>
      <c r="G266" s="39"/>
      <c r="H266" s="39"/>
      <c r="I266" s="39"/>
      <c r="J266" s="39"/>
      <c r="K266" s="11"/>
      <c r="L266" s="39"/>
      <c r="M266" s="39"/>
      <c r="N266" s="14"/>
      <c r="O266" s="39"/>
      <c r="P266" s="39"/>
      <c r="Q266" s="39"/>
      <c r="R266" s="39"/>
      <c r="S266" s="39"/>
      <c r="T266" s="16" t="s">
        <v>163</v>
      </c>
      <c r="U266" s="26"/>
      <c r="V266" s="91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</row>
    <row r="267" spans="1:84" s="41" customFormat="1" ht="15" x14ac:dyDescent="0.25">
      <c r="A267" s="39"/>
      <c r="B267" s="40"/>
      <c r="C267" s="39"/>
      <c r="D267" s="39"/>
      <c r="E267" s="39"/>
      <c r="F267" s="39"/>
      <c r="G267" s="39"/>
      <c r="H267" s="39"/>
      <c r="I267" s="39"/>
      <c r="J267" s="39"/>
      <c r="K267" s="11"/>
      <c r="L267" s="39"/>
      <c r="M267" s="39"/>
      <c r="N267" s="14"/>
      <c r="O267" s="39"/>
      <c r="P267" s="39"/>
      <c r="Q267" s="39"/>
      <c r="R267" s="39"/>
      <c r="S267" s="39"/>
      <c r="T267" s="105" t="s">
        <v>6</v>
      </c>
      <c r="U267" s="1"/>
      <c r="V267" s="28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</row>
    <row r="268" spans="1:84" s="41" customFormat="1" x14ac:dyDescent="0.25">
      <c r="A268" s="39"/>
      <c r="B268" s="40"/>
      <c r="C268" s="39"/>
      <c r="D268" s="39"/>
      <c r="E268" s="39"/>
      <c r="F268" s="39"/>
      <c r="G268" s="39"/>
      <c r="H268" s="39"/>
      <c r="I268" s="39"/>
      <c r="J268" s="39"/>
      <c r="K268" s="11"/>
      <c r="L268" s="39"/>
      <c r="M268" s="39"/>
      <c r="N268" s="14"/>
      <c r="O268" s="39"/>
      <c r="P268" s="39"/>
      <c r="Q268" s="39"/>
      <c r="R268" s="39"/>
      <c r="S268" s="39"/>
      <c r="T268" s="126"/>
      <c r="U268" s="139"/>
      <c r="V268" s="127" t="s">
        <v>23</v>
      </c>
      <c r="W268" s="48" t="s">
        <v>444</v>
      </c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</row>
    <row r="269" spans="1:84" x14ac:dyDescent="0.3">
      <c r="B269" s="10"/>
      <c r="K269" s="11"/>
      <c r="N269" s="14"/>
      <c r="T269" s="112" t="s">
        <v>164</v>
      </c>
      <c r="V269" s="28"/>
    </row>
    <row r="270" spans="1:84" x14ac:dyDescent="0.3">
      <c r="B270" s="10"/>
      <c r="K270" s="11"/>
      <c r="N270" s="14"/>
      <c r="T270" s="105" t="s">
        <v>6</v>
      </c>
      <c r="V270" s="28"/>
    </row>
    <row r="271" spans="1:84" s="41" customFormat="1" ht="16.2" thickBot="1" x14ac:dyDescent="0.3">
      <c r="A271" s="39"/>
      <c r="B271" s="40"/>
      <c r="C271" s="39"/>
      <c r="D271" s="39"/>
      <c r="E271" s="39"/>
      <c r="F271" s="39"/>
      <c r="G271" s="39"/>
      <c r="H271" s="39"/>
      <c r="I271" s="39"/>
      <c r="J271" s="39"/>
      <c r="K271" s="11"/>
      <c r="L271" s="39"/>
      <c r="M271" s="39"/>
      <c r="N271" s="14"/>
      <c r="O271" s="39"/>
      <c r="P271" s="39"/>
      <c r="Q271" s="39"/>
      <c r="R271" s="39"/>
      <c r="S271" s="39"/>
      <c r="T271" s="106"/>
      <c r="U271" s="107"/>
      <c r="V271" s="80" t="s">
        <v>23</v>
      </c>
      <c r="W271" s="48" t="s">
        <v>445</v>
      </c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</row>
    <row r="272" spans="1:84" ht="16.2" thickBot="1" x14ac:dyDescent="0.35">
      <c r="B272" s="10"/>
      <c r="K272" s="11"/>
      <c r="N272" s="14"/>
      <c r="T272" s="134" t="s">
        <v>101</v>
      </c>
      <c r="U272" s="95">
        <f>SUM(U253:U271)</f>
        <v>0</v>
      </c>
      <c r="V272" s="68" t="s">
        <v>23</v>
      </c>
      <c r="W272" s="48" t="s">
        <v>446</v>
      </c>
      <c r="X272" s="49" t="s">
        <v>447</v>
      </c>
    </row>
    <row r="273" spans="1:84" ht="16.2" thickBot="1" x14ac:dyDescent="0.35">
      <c r="B273" s="10"/>
      <c r="K273" s="11"/>
      <c r="N273" s="14"/>
      <c r="O273" s="14"/>
      <c r="P273" s="3" t="s">
        <v>109</v>
      </c>
    </row>
    <row r="274" spans="1:84" x14ac:dyDescent="0.3">
      <c r="B274" s="10"/>
      <c r="K274" s="11"/>
      <c r="P274" s="3"/>
      <c r="T274" s="24" t="s">
        <v>55</v>
      </c>
      <c r="U274" s="17"/>
      <c r="V274" s="17"/>
      <c r="W274" s="17"/>
      <c r="X274" s="15"/>
    </row>
    <row r="275" spans="1:84" ht="16.2" thickBot="1" x14ac:dyDescent="0.35">
      <c r="B275" s="10"/>
      <c r="K275" s="11"/>
      <c r="P275" s="3"/>
      <c r="T275" s="173" t="s">
        <v>588</v>
      </c>
      <c r="U275" s="34"/>
      <c r="V275" s="34"/>
      <c r="W275" s="34"/>
      <c r="X275" s="74"/>
    </row>
    <row r="276" spans="1:84" x14ac:dyDescent="0.3">
      <c r="B276" s="10"/>
      <c r="K276" s="11"/>
      <c r="T276" s="30"/>
      <c r="U276" s="87" t="s">
        <v>466</v>
      </c>
      <c r="V276" s="87" t="s">
        <v>459</v>
      </c>
      <c r="W276" s="25"/>
      <c r="X276" s="15"/>
    </row>
    <row r="277" spans="1:84" x14ac:dyDescent="0.3">
      <c r="B277" s="10"/>
      <c r="K277" s="11"/>
      <c r="T277" s="82" t="s">
        <v>109</v>
      </c>
      <c r="U277" s="88" t="s">
        <v>496</v>
      </c>
      <c r="V277" s="88" t="s">
        <v>465</v>
      </c>
      <c r="W277" s="82" t="s">
        <v>459</v>
      </c>
      <c r="X277" s="28"/>
    </row>
    <row r="278" spans="1:84" ht="16.2" thickBot="1" x14ac:dyDescent="0.35">
      <c r="B278" s="10"/>
      <c r="K278" s="11"/>
      <c r="T278" s="77"/>
      <c r="U278" s="141" t="s">
        <v>467</v>
      </c>
      <c r="V278" s="141" t="s">
        <v>470</v>
      </c>
      <c r="W278" s="77" t="s">
        <v>468</v>
      </c>
      <c r="X278" s="23"/>
    </row>
    <row r="279" spans="1:84" ht="16.2" thickBot="1" x14ac:dyDescent="0.35">
      <c r="B279" s="10"/>
      <c r="K279" s="11"/>
      <c r="T279" s="32" t="s">
        <v>125</v>
      </c>
      <c r="U279" s="142">
        <f>+U151</f>
        <v>0</v>
      </c>
      <c r="V279" s="142">
        <f>+U272</f>
        <v>0</v>
      </c>
      <c r="W279" s="93">
        <f>+U279*V279</f>
        <v>0</v>
      </c>
      <c r="X279" s="23" t="s">
        <v>23</v>
      </c>
      <c r="Y279" s="46" t="s">
        <v>126</v>
      </c>
      <c r="AA279" s="47" t="s">
        <v>448</v>
      </c>
    </row>
    <row r="280" spans="1:84" x14ac:dyDescent="0.3">
      <c r="B280" s="10"/>
      <c r="K280" s="11"/>
      <c r="L280" s="11"/>
      <c r="M280" s="3" t="s">
        <v>129</v>
      </c>
    </row>
    <row r="281" spans="1:84" x14ac:dyDescent="0.3">
      <c r="B281" s="10"/>
      <c r="J281" s="3"/>
      <c r="K281" s="11"/>
      <c r="N281" s="14"/>
    </row>
    <row r="282" spans="1:84" ht="16.2" thickBot="1" x14ac:dyDescent="0.35">
      <c r="B282" s="10"/>
      <c r="J282" s="3"/>
      <c r="K282" s="11"/>
      <c r="N282" s="14"/>
      <c r="O282" s="14"/>
      <c r="P282" s="3" t="s">
        <v>110</v>
      </c>
    </row>
    <row r="283" spans="1:84" x14ac:dyDescent="0.3">
      <c r="B283" s="10"/>
      <c r="J283" s="3"/>
      <c r="K283" s="11"/>
      <c r="N283" s="14"/>
      <c r="O283" s="3"/>
      <c r="T283" s="24" t="s">
        <v>55</v>
      </c>
      <c r="U283" s="17"/>
      <c r="V283" s="17"/>
      <c r="W283" s="17"/>
      <c r="X283" s="17"/>
      <c r="Y283" s="15"/>
    </row>
    <row r="284" spans="1:84" ht="16.2" thickBot="1" x14ac:dyDescent="0.35">
      <c r="B284" s="10"/>
      <c r="J284" s="3"/>
      <c r="K284" s="11"/>
      <c r="N284" s="14"/>
      <c r="O284" s="3"/>
      <c r="T284" s="173" t="s">
        <v>589</v>
      </c>
      <c r="U284" s="34"/>
      <c r="V284" s="34"/>
      <c r="W284" s="34"/>
      <c r="X284" s="34"/>
      <c r="Y284" s="74"/>
    </row>
    <row r="285" spans="1:84" x14ac:dyDescent="0.3">
      <c r="B285" s="10"/>
      <c r="J285" s="3"/>
      <c r="K285" s="11"/>
      <c r="N285" s="14"/>
      <c r="T285" s="30"/>
      <c r="U285" s="87" t="s">
        <v>497</v>
      </c>
      <c r="V285" s="87" t="s">
        <v>104</v>
      </c>
      <c r="W285" s="87" t="s">
        <v>114</v>
      </c>
      <c r="X285" s="25"/>
      <c r="Y285" s="15"/>
    </row>
    <row r="286" spans="1:84" x14ac:dyDescent="0.3">
      <c r="B286" s="10"/>
      <c r="K286" s="11"/>
      <c r="N286" s="14"/>
      <c r="T286" s="82" t="s">
        <v>110</v>
      </c>
      <c r="U286" s="88" t="s">
        <v>112</v>
      </c>
      <c r="V286" s="88" t="s">
        <v>113</v>
      </c>
      <c r="W286" s="88" t="s">
        <v>115</v>
      </c>
      <c r="X286" s="82" t="s">
        <v>116</v>
      </c>
      <c r="Y286" s="28"/>
    </row>
    <row r="287" spans="1:84" ht="16.2" thickBot="1" x14ac:dyDescent="0.35">
      <c r="B287" s="10"/>
      <c r="K287" s="11"/>
      <c r="N287" s="14"/>
      <c r="T287" s="77"/>
      <c r="U287" s="143" t="s">
        <v>498</v>
      </c>
      <c r="V287" s="143" t="s">
        <v>426</v>
      </c>
      <c r="W287" s="143" t="s">
        <v>427</v>
      </c>
      <c r="X287" s="77" t="s">
        <v>428</v>
      </c>
      <c r="Y287" s="23"/>
    </row>
    <row r="288" spans="1:84" s="41" customFormat="1" ht="15" x14ac:dyDescent="0.25">
      <c r="A288" s="39"/>
      <c r="B288" s="40"/>
      <c r="C288" s="39"/>
      <c r="D288" s="39"/>
      <c r="E288" s="39"/>
      <c r="F288" s="39"/>
      <c r="G288" s="39"/>
      <c r="H288" s="39"/>
      <c r="I288" s="39"/>
      <c r="J288" s="39"/>
      <c r="K288" s="11"/>
      <c r="L288" s="39"/>
      <c r="M288" s="39"/>
      <c r="N288" s="14"/>
      <c r="O288" s="39"/>
      <c r="P288" s="39"/>
      <c r="Q288" s="39"/>
      <c r="R288" s="39"/>
      <c r="S288" s="39"/>
      <c r="T288" s="64" t="s">
        <v>111</v>
      </c>
      <c r="U288" s="155"/>
      <c r="W288" s="54"/>
      <c r="X288" s="39"/>
      <c r="Y288" s="18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</row>
    <row r="289" spans="1:84" s="41" customFormat="1" ht="15" x14ac:dyDescent="0.25">
      <c r="A289" s="39"/>
      <c r="B289" s="40"/>
      <c r="C289" s="39"/>
      <c r="D289" s="39"/>
      <c r="E289" s="39"/>
      <c r="F289" s="39"/>
      <c r="G289" s="39"/>
      <c r="H289" s="39"/>
      <c r="I289" s="39"/>
      <c r="J289" s="39"/>
      <c r="K289" s="11"/>
      <c r="L289" s="39"/>
      <c r="M289" s="39"/>
      <c r="N289" s="14"/>
      <c r="O289" s="39"/>
      <c r="P289" s="39"/>
      <c r="Q289" s="39"/>
      <c r="R289" s="39"/>
      <c r="S289" s="39"/>
      <c r="T289" s="78" t="s">
        <v>6</v>
      </c>
      <c r="U289" s="155"/>
      <c r="W289" s="54"/>
      <c r="X289" s="39"/>
      <c r="Y289" s="18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</row>
    <row r="290" spans="1:84" ht="16.2" thickBot="1" x14ac:dyDescent="0.35">
      <c r="B290" s="10"/>
      <c r="K290" s="11"/>
      <c r="N290" s="14"/>
      <c r="T290" s="160"/>
      <c r="U290" s="156"/>
      <c r="V290" s="154" t="e">
        <f>INT(U151/U290)+IF(U151/U290-INT(U151/U290)=0,0,1)</f>
        <v>#DIV/0!</v>
      </c>
      <c r="W290" s="108"/>
      <c r="X290" s="109" t="e">
        <f>+V290*W290</f>
        <v>#DIV/0!</v>
      </c>
      <c r="Y290" s="80" t="s">
        <v>23</v>
      </c>
      <c r="Z290" s="48" t="s">
        <v>429</v>
      </c>
      <c r="AA290" s="39"/>
      <c r="AB290" s="49" t="s">
        <v>430</v>
      </c>
    </row>
    <row r="291" spans="1:84" x14ac:dyDescent="0.3">
      <c r="B291" s="10"/>
      <c r="K291" s="11"/>
      <c r="N291" s="14"/>
      <c r="T291" s="30"/>
      <c r="U291" s="87" t="s">
        <v>118</v>
      </c>
      <c r="V291" s="87" t="s">
        <v>104</v>
      </c>
      <c r="W291" s="87" t="s">
        <v>121</v>
      </c>
      <c r="X291" s="25"/>
      <c r="Y291" s="15"/>
    </row>
    <row r="292" spans="1:84" x14ac:dyDescent="0.3">
      <c r="B292" s="10"/>
      <c r="K292" s="11"/>
      <c r="N292" s="14"/>
      <c r="T292" s="21"/>
      <c r="U292" s="88" t="s">
        <v>119</v>
      </c>
      <c r="V292" s="88" t="s">
        <v>120</v>
      </c>
      <c r="W292" s="88" t="s">
        <v>435</v>
      </c>
      <c r="X292" s="82" t="s">
        <v>122</v>
      </c>
      <c r="Y292" s="28"/>
    </row>
    <row r="293" spans="1:84" ht="16.2" thickBot="1" x14ac:dyDescent="0.35">
      <c r="B293" s="10"/>
      <c r="K293" s="11"/>
      <c r="N293" s="14"/>
      <c r="T293" s="21"/>
      <c r="U293" s="143" t="s">
        <v>431</v>
      </c>
      <c r="V293" s="143" t="s">
        <v>432</v>
      </c>
      <c r="W293" s="143" t="s">
        <v>433</v>
      </c>
      <c r="X293" s="77" t="s">
        <v>434</v>
      </c>
      <c r="Y293" s="23"/>
    </row>
    <row r="294" spans="1:84" x14ac:dyDescent="0.3">
      <c r="B294" s="10"/>
      <c r="K294" s="11"/>
      <c r="N294" s="14"/>
      <c r="T294" s="112" t="s">
        <v>117</v>
      </c>
      <c r="U294" s="155"/>
      <c r="V294" s="41"/>
      <c r="W294" s="54"/>
      <c r="X294" s="39"/>
      <c r="Y294" s="18"/>
    </row>
    <row r="295" spans="1:84" x14ac:dyDescent="0.3">
      <c r="B295" s="10"/>
      <c r="K295" s="11"/>
      <c r="N295" s="14"/>
      <c r="T295" s="105" t="s">
        <v>6</v>
      </c>
      <c r="U295" s="155"/>
      <c r="V295" s="41"/>
      <c r="W295" s="54"/>
      <c r="X295" s="39"/>
      <c r="Y295" s="18"/>
    </row>
    <row r="296" spans="1:84" ht="16.2" thickBot="1" x14ac:dyDescent="0.35">
      <c r="B296" s="10"/>
      <c r="K296" s="11"/>
      <c r="N296" s="14"/>
      <c r="T296" s="126"/>
      <c r="U296" s="165"/>
      <c r="V296" s="39" t="e">
        <f>INT(V290/U296)+IF(V290/U296-INT(V290/U296)=0,0,1)</f>
        <v>#DIV/0!</v>
      </c>
      <c r="W296" s="55"/>
      <c r="X296" s="56" t="e">
        <f>+V296*W296</f>
        <v>#DIV/0!</v>
      </c>
      <c r="Y296" s="18" t="s">
        <v>23</v>
      </c>
      <c r="Z296" s="46" t="s">
        <v>436</v>
      </c>
      <c r="AB296" s="47" t="s">
        <v>437</v>
      </c>
    </row>
    <row r="297" spans="1:84" x14ac:dyDescent="0.3">
      <c r="B297" s="10"/>
      <c r="K297" s="11"/>
      <c r="N297" s="14"/>
      <c r="O297" s="14"/>
      <c r="P297" s="3" t="s">
        <v>123</v>
      </c>
      <c r="T297" s="110"/>
      <c r="U297" s="130"/>
      <c r="V297" s="130"/>
      <c r="W297" s="130"/>
      <c r="X297" s="166"/>
      <c r="Y297" s="19"/>
    </row>
    <row r="298" spans="1:84" ht="16.2" thickBot="1" x14ac:dyDescent="0.35">
      <c r="B298" s="10"/>
      <c r="K298" s="11"/>
      <c r="T298" s="163" t="s">
        <v>124</v>
      </c>
      <c r="U298" s="22"/>
      <c r="V298" s="22"/>
      <c r="W298" s="22"/>
      <c r="X298" s="164" t="e">
        <f>+X290+X296</f>
        <v>#DIV/0!</v>
      </c>
      <c r="Y298" s="23" t="s">
        <v>23</v>
      </c>
      <c r="Z298" s="46" t="s">
        <v>127</v>
      </c>
      <c r="AB298" s="47" t="s">
        <v>438</v>
      </c>
    </row>
    <row r="299" spans="1:84" x14ac:dyDescent="0.3">
      <c r="B299" s="10"/>
      <c r="K299" s="11"/>
      <c r="L299" s="11"/>
      <c r="M299" s="3" t="s">
        <v>138</v>
      </c>
      <c r="T299" s="39"/>
      <c r="U299" s="39"/>
      <c r="V299" s="39"/>
      <c r="W299" s="39"/>
      <c r="X299" s="39"/>
      <c r="Y299" s="39"/>
    </row>
    <row r="300" spans="1:84" x14ac:dyDescent="0.3">
      <c r="B300" s="10"/>
      <c r="N300" s="14"/>
    </row>
    <row r="301" spans="1:84" ht="16.2" thickBot="1" x14ac:dyDescent="0.35">
      <c r="B301" s="10"/>
      <c r="N301" s="14"/>
      <c r="O301" s="14"/>
      <c r="P301" s="3" t="s">
        <v>139</v>
      </c>
    </row>
    <row r="302" spans="1:84" x14ac:dyDescent="0.3">
      <c r="B302" s="10"/>
      <c r="N302" s="14"/>
      <c r="P302" s="3"/>
      <c r="T302" s="24" t="s">
        <v>55</v>
      </c>
      <c r="U302" s="17"/>
      <c r="V302" s="17"/>
      <c r="W302" s="17"/>
      <c r="X302" s="17"/>
      <c r="Y302" s="15"/>
    </row>
    <row r="303" spans="1:84" ht="16.2" thickBot="1" x14ac:dyDescent="0.35">
      <c r="B303" s="10"/>
      <c r="N303" s="14"/>
      <c r="P303" s="3"/>
      <c r="T303" s="173" t="s">
        <v>590</v>
      </c>
      <c r="U303" s="34"/>
      <c r="V303" s="34"/>
      <c r="W303" s="34"/>
      <c r="X303" s="34"/>
      <c r="Y303" s="74"/>
    </row>
    <row r="304" spans="1:84" x14ac:dyDescent="0.3">
      <c r="B304" s="10"/>
      <c r="N304" s="14"/>
      <c r="T304" s="30"/>
      <c r="U304" s="87" t="s">
        <v>118</v>
      </c>
      <c r="V304" s="87" t="s">
        <v>104</v>
      </c>
      <c r="W304" s="87" t="s">
        <v>146</v>
      </c>
      <c r="X304" s="25"/>
      <c r="Y304" s="15"/>
    </row>
    <row r="305" spans="2:28" x14ac:dyDescent="0.3">
      <c r="B305" s="10"/>
      <c r="N305" s="14"/>
      <c r="T305" s="82" t="s">
        <v>139</v>
      </c>
      <c r="U305" s="88" t="s">
        <v>143</v>
      </c>
      <c r="V305" s="88" t="s">
        <v>144</v>
      </c>
      <c r="W305" s="88" t="s">
        <v>145</v>
      </c>
      <c r="X305" s="82" t="s">
        <v>147</v>
      </c>
      <c r="Y305" s="28"/>
    </row>
    <row r="306" spans="2:28" ht="16.2" thickBot="1" x14ac:dyDescent="0.35">
      <c r="B306" s="10"/>
      <c r="N306" s="14"/>
      <c r="T306" s="77"/>
      <c r="U306" s="143" t="s">
        <v>414</v>
      </c>
      <c r="V306" s="143" t="s">
        <v>415</v>
      </c>
      <c r="W306" s="143" t="s">
        <v>421</v>
      </c>
      <c r="X306" s="77" t="s">
        <v>416</v>
      </c>
      <c r="Y306" s="23"/>
    </row>
    <row r="307" spans="2:28" ht="16.2" thickBot="1" x14ac:dyDescent="0.35">
      <c r="B307" s="10"/>
      <c r="N307" s="14"/>
      <c r="T307" s="170" t="s">
        <v>142</v>
      </c>
      <c r="U307" s="168"/>
      <c r="V307" s="54" t="e">
        <f>INT(V290/U307)+IF(V290/U307-INT(V290/U307)=0,0,1)</f>
        <v>#DIV/0!</v>
      </c>
      <c r="W307" s="83"/>
      <c r="X307" s="57" t="e">
        <f>+V307*W307</f>
        <v>#DIV/0!</v>
      </c>
      <c r="Y307" s="18" t="s">
        <v>23</v>
      </c>
      <c r="Z307" s="46" t="s">
        <v>417</v>
      </c>
      <c r="AB307" s="47" t="s">
        <v>422</v>
      </c>
    </row>
    <row r="308" spans="2:28" x14ac:dyDescent="0.3">
      <c r="B308" s="10"/>
      <c r="N308" s="14"/>
      <c r="T308" s="16"/>
      <c r="U308" s="157" t="s">
        <v>150</v>
      </c>
      <c r="V308" s="87" t="s">
        <v>104</v>
      </c>
      <c r="W308" s="87" t="s">
        <v>151</v>
      </c>
      <c r="X308" s="25"/>
      <c r="Y308" s="15"/>
    </row>
    <row r="309" spans="2:28" x14ac:dyDescent="0.3">
      <c r="B309" s="10"/>
      <c r="N309" s="14"/>
      <c r="T309" s="112"/>
      <c r="U309" s="158" t="s">
        <v>148</v>
      </c>
      <c r="V309" s="88" t="s">
        <v>149</v>
      </c>
      <c r="W309" s="88" t="s">
        <v>152</v>
      </c>
      <c r="X309" s="82" t="s">
        <v>153</v>
      </c>
      <c r="Y309" s="28"/>
    </row>
    <row r="310" spans="2:28" ht="16.2" thickBot="1" x14ac:dyDescent="0.35">
      <c r="B310" s="10"/>
      <c r="N310" s="14"/>
      <c r="T310" s="112"/>
      <c r="U310" s="159" t="s">
        <v>418</v>
      </c>
      <c r="V310" s="143" t="s">
        <v>419</v>
      </c>
      <c r="W310" s="143" t="s">
        <v>420</v>
      </c>
      <c r="X310" s="77" t="s">
        <v>423</v>
      </c>
      <c r="Y310" s="23"/>
    </row>
    <row r="311" spans="2:28" x14ac:dyDescent="0.3">
      <c r="B311" s="10"/>
      <c r="N311" s="14"/>
      <c r="T311" s="170" t="s">
        <v>154</v>
      </c>
      <c r="U311" s="169"/>
      <c r="V311" s="167" t="e">
        <f>INT(V307/U311)+IF(V307/U311-INT(V307/U311)=0,0,1)</f>
        <v>#DIV/0!</v>
      </c>
      <c r="W311" s="59"/>
      <c r="X311" s="60" t="e">
        <f>+V311*W311</f>
        <v>#DIV/0!</v>
      </c>
      <c r="Y311" s="127" t="s">
        <v>23</v>
      </c>
      <c r="Z311" s="46" t="s">
        <v>424</v>
      </c>
      <c r="AB311" s="47" t="s">
        <v>425</v>
      </c>
    </row>
    <row r="312" spans="2:28" x14ac:dyDescent="0.3">
      <c r="B312" s="10"/>
      <c r="N312" s="14"/>
      <c r="O312" s="14"/>
      <c r="P312" s="3" t="s">
        <v>140</v>
      </c>
      <c r="T312" s="110"/>
      <c r="U312" s="39"/>
      <c r="V312" s="39"/>
      <c r="W312" s="39"/>
      <c r="X312" s="161"/>
      <c r="Y312" s="162"/>
    </row>
    <row r="313" spans="2:28" ht="16.2" thickBot="1" x14ac:dyDescent="0.35">
      <c r="B313" s="10"/>
      <c r="T313" s="163" t="s">
        <v>155</v>
      </c>
      <c r="U313" s="22"/>
      <c r="V313" s="22"/>
      <c r="W313" s="22"/>
      <c r="X313" s="164" t="e">
        <f>+X307+X311</f>
        <v>#DIV/0!</v>
      </c>
      <c r="Y313" s="23" t="s">
        <v>23</v>
      </c>
      <c r="Z313" s="46" t="s">
        <v>156</v>
      </c>
      <c r="AB313" s="47" t="s">
        <v>469</v>
      </c>
    </row>
    <row r="314" spans="2:28" x14ac:dyDescent="0.3">
      <c r="B314" s="10"/>
      <c r="C314" s="10"/>
      <c r="D314" s="3" t="s">
        <v>54</v>
      </c>
    </row>
    <row r="315" spans="2:28" x14ac:dyDescent="0.3">
      <c r="B315" s="10"/>
      <c r="E315" s="13"/>
    </row>
    <row r="316" spans="2:28" ht="16.2" thickBot="1" x14ac:dyDescent="0.35">
      <c r="B316" s="10"/>
      <c r="E316" s="13"/>
      <c r="F316" s="13"/>
      <c r="G316" s="3" t="s">
        <v>102</v>
      </c>
    </row>
    <row r="317" spans="2:28" x14ac:dyDescent="0.3">
      <c r="B317" s="10"/>
      <c r="E317" s="13"/>
      <c r="G317" s="3"/>
      <c r="T317" s="24" t="s">
        <v>55</v>
      </c>
      <c r="U317" s="17"/>
      <c r="V317" s="17"/>
      <c r="W317" s="17"/>
      <c r="X317" s="17"/>
      <c r="Y317" s="15"/>
    </row>
    <row r="318" spans="2:28" ht="16.2" thickBot="1" x14ac:dyDescent="0.35">
      <c r="B318" s="10"/>
      <c r="E318" s="13"/>
      <c r="G318" s="3"/>
      <c r="T318" s="173" t="s">
        <v>54</v>
      </c>
      <c r="U318" s="34"/>
      <c r="V318" s="34"/>
      <c r="W318" s="34"/>
      <c r="X318" s="34"/>
      <c r="Y318" s="74"/>
    </row>
    <row r="319" spans="2:28" x14ac:dyDescent="0.3">
      <c r="B319" s="10"/>
      <c r="E319" s="13"/>
      <c r="T319" s="30"/>
      <c r="U319" s="87" t="s">
        <v>56</v>
      </c>
      <c r="V319" s="87" t="s">
        <v>104</v>
      </c>
      <c r="W319" s="87" t="s">
        <v>106</v>
      </c>
      <c r="X319" s="25"/>
      <c r="Y319" s="15"/>
    </row>
    <row r="320" spans="2:28" x14ac:dyDescent="0.3">
      <c r="B320" s="10"/>
      <c r="E320" s="13"/>
      <c r="T320" s="21"/>
      <c r="U320" s="88" t="s">
        <v>103</v>
      </c>
      <c r="V320" s="88" t="s">
        <v>105</v>
      </c>
      <c r="W320" s="88" t="s">
        <v>107</v>
      </c>
      <c r="X320" s="21"/>
      <c r="Y320" s="28"/>
    </row>
    <row r="321" spans="1:84" x14ac:dyDescent="0.3">
      <c r="B321" s="10"/>
      <c r="E321" s="13"/>
      <c r="T321" s="82" t="s">
        <v>102</v>
      </c>
      <c r="U321" s="153" t="s">
        <v>387</v>
      </c>
      <c r="V321" s="153" t="s">
        <v>390</v>
      </c>
      <c r="W321" s="153" t="s">
        <v>392</v>
      </c>
      <c r="X321" s="82"/>
      <c r="Y321" s="28"/>
    </row>
    <row r="322" spans="1:84" x14ac:dyDescent="0.3">
      <c r="B322" s="10"/>
      <c r="E322" s="13"/>
      <c r="T322" s="21"/>
      <c r="U322" s="153" t="s">
        <v>388</v>
      </c>
      <c r="V322" s="153" t="s">
        <v>374</v>
      </c>
      <c r="W322" s="153" t="s">
        <v>374</v>
      </c>
      <c r="X322" s="82" t="s">
        <v>108</v>
      </c>
      <c r="Y322" s="28"/>
    </row>
    <row r="323" spans="1:84" ht="16.2" thickBot="1" x14ac:dyDescent="0.35">
      <c r="B323" s="10"/>
      <c r="E323" s="13"/>
      <c r="T323" s="77"/>
      <c r="U323" s="143" t="s">
        <v>389</v>
      </c>
      <c r="V323" s="143" t="s">
        <v>391</v>
      </c>
      <c r="W323" s="143" t="s">
        <v>391</v>
      </c>
      <c r="X323" s="77" t="s">
        <v>330</v>
      </c>
      <c r="Y323" s="23"/>
    </row>
    <row r="324" spans="1:84" x14ac:dyDescent="0.3">
      <c r="B324" s="10"/>
      <c r="E324" s="13"/>
      <c r="T324" s="21" t="s">
        <v>379</v>
      </c>
      <c r="U324" s="53"/>
      <c r="V324" s="3"/>
      <c r="W324" s="53"/>
      <c r="X324" s="3"/>
      <c r="Y324" s="28"/>
    </row>
    <row r="325" spans="1:84" x14ac:dyDescent="0.3">
      <c r="B325" s="10"/>
      <c r="E325" s="13"/>
      <c r="T325" s="110" t="s">
        <v>6</v>
      </c>
      <c r="U325" s="53"/>
      <c r="V325" s="3"/>
      <c r="W325" s="53"/>
      <c r="X325" s="3"/>
      <c r="Y325" s="28"/>
    </row>
    <row r="326" spans="1:84" s="41" customFormat="1" x14ac:dyDescent="0.25">
      <c r="A326" s="39"/>
      <c r="B326" s="10"/>
      <c r="C326" s="39"/>
      <c r="D326" s="39"/>
      <c r="E326" s="43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111"/>
      <c r="U326" s="55"/>
      <c r="V326" s="39" t="e">
        <f>INT(U151/U326)+IF(U151/U326-INT(U151/U326)=0,0,1)</f>
        <v>#DIV/0!</v>
      </c>
      <c r="W326" s="55"/>
      <c r="X326" s="56" t="e">
        <f>+V326*W326</f>
        <v>#DIV/0!</v>
      </c>
      <c r="Y326" s="18" t="s">
        <v>23</v>
      </c>
      <c r="Z326" s="48" t="s">
        <v>393</v>
      </c>
      <c r="AA326" s="39"/>
      <c r="AB326" s="49" t="s">
        <v>405</v>
      </c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</row>
    <row r="327" spans="1:84" x14ac:dyDescent="0.3">
      <c r="B327" s="10"/>
      <c r="E327" s="13"/>
      <c r="T327" s="30" t="s">
        <v>380</v>
      </c>
      <c r="U327" s="51"/>
      <c r="V327" s="26"/>
      <c r="W327" s="51"/>
      <c r="X327" s="26"/>
      <c r="Y327" s="91"/>
    </row>
    <row r="328" spans="1:84" x14ac:dyDescent="0.3">
      <c r="B328" s="10"/>
      <c r="E328" s="13"/>
      <c r="T328" s="110" t="s">
        <v>6</v>
      </c>
      <c r="U328" s="52"/>
      <c r="W328" s="52"/>
      <c r="Y328" s="28"/>
    </row>
    <row r="329" spans="1:84" s="41" customFormat="1" x14ac:dyDescent="0.25">
      <c r="A329" s="39"/>
      <c r="B329" s="10"/>
      <c r="C329" s="39"/>
      <c r="D329" s="39"/>
      <c r="E329" s="43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174"/>
      <c r="U329" s="59"/>
      <c r="V329" s="147" t="e">
        <f>INT(U151/U329)+IF(U151/U329-INT(U151/U329)=0,0,1)</f>
        <v>#DIV/0!</v>
      </c>
      <c r="W329" s="59"/>
      <c r="X329" s="79" t="e">
        <f>+V329*W329</f>
        <v>#DIV/0!</v>
      </c>
      <c r="Y329" s="127" t="s">
        <v>23</v>
      </c>
      <c r="Z329" s="48" t="s">
        <v>394</v>
      </c>
      <c r="AA329" s="39"/>
      <c r="AB329" s="49" t="s">
        <v>406</v>
      </c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</row>
    <row r="330" spans="1:84" x14ac:dyDescent="0.3">
      <c r="B330" s="10"/>
      <c r="E330" s="13"/>
      <c r="T330" s="21" t="s">
        <v>381</v>
      </c>
      <c r="U330" s="52"/>
      <c r="W330" s="52"/>
      <c r="Y330" s="28"/>
    </row>
    <row r="331" spans="1:84" x14ac:dyDescent="0.3">
      <c r="B331" s="10"/>
      <c r="E331" s="13"/>
      <c r="T331" s="110" t="s">
        <v>6</v>
      </c>
      <c r="U331" s="52"/>
      <c r="W331" s="52"/>
      <c r="Y331" s="28"/>
    </row>
    <row r="332" spans="1:84" s="41" customFormat="1" x14ac:dyDescent="0.25">
      <c r="A332" s="39"/>
      <c r="B332" s="10"/>
      <c r="C332" s="39"/>
      <c r="D332" s="39"/>
      <c r="E332" s="43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111"/>
      <c r="U332" s="55"/>
      <c r="V332" s="39" t="e">
        <f>INT(U151/U332)+IF(U151/U332-INT(U151/U332)=0,0,1)</f>
        <v>#DIV/0!</v>
      </c>
      <c r="W332" s="55"/>
      <c r="X332" s="56" t="e">
        <f>+V332*W332</f>
        <v>#DIV/0!</v>
      </c>
      <c r="Y332" s="18" t="s">
        <v>23</v>
      </c>
      <c r="Z332" s="48" t="s">
        <v>395</v>
      </c>
      <c r="AA332" s="39"/>
      <c r="AB332" s="49" t="s">
        <v>407</v>
      </c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</row>
    <row r="333" spans="1:84" x14ac:dyDescent="0.3">
      <c r="B333" s="10"/>
      <c r="E333" s="13"/>
      <c r="T333" s="30" t="s">
        <v>382</v>
      </c>
      <c r="U333" s="51"/>
      <c r="V333" s="26"/>
      <c r="W333" s="51"/>
      <c r="X333" s="26"/>
      <c r="Y333" s="91"/>
    </row>
    <row r="334" spans="1:84" x14ac:dyDescent="0.3">
      <c r="B334" s="10"/>
      <c r="E334" s="13"/>
      <c r="T334" s="110" t="s">
        <v>6</v>
      </c>
      <c r="U334" s="52"/>
      <c r="W334" s="52"/>
      <c r="Y334" s="28"/>
    </row>
    <row r="335" spans="1:84" s="41" customFormat="1" x14ac:dyDescent="0.25">
      <c r="A335" s="39"/>
      <c r="B335" s="10"/>
      <c r="C335" s="39"/>
      <c r="D335" s="39"/>
      <c r="E335" s="43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174"/>
      <c r="U335" s="59"/>
      <c r="V335" s="147" t="e">
        <f>INT(U151/U335)+IF(U151/U335-INT(U151/U335)=0,0,1)</f>
        <v>#DIV/0!</v>
      </c>
      <c r="W335" s="59"/>
      <c r="X335" s="79" t="e">
        <f>+V335*W335</f>
        <v>#DIV/0!</v>
      </c>
      <c r="Y335" s="127" t="s">
        <v>23</v>
      </c>
      <c r="Z335" s="48" t="s">
        <v>396</v>
      </c>
      <c r="AA335" s="39"/>
      <c r="AB335" s="49" t="s">
        <v>408</v>
      </c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</row>
    <row r="336" spans="1:84" x14ac:dyDescent="0.3">
      <c r="B336" s="10"/>
      <c r="E336" s="13"/>
      <c r="T336" s="21" t="s">
        <v>383</v>
      </c>
      <c r="U336" s="52"/>
      <c r="W336" s="52"/>
      <c r="Y336" s="28"/>
    </row>
    <row r="337" spans="1:84" x14ac:dyDescent="0.3">
      <c r="B337" s="10"/>
      <c r="E337" s="13"/>
      <c r="T337" s="110" t="s">
        <v>6</v>
      </c>
      <c r="U337" s="52"/>
      <c r="W337" s="52"/>
      <c r="Y337" s="28"/>
    </row>
    <row r="338" spans="1:84" s="41" customFormat="1" x14ac:dyDescent="0.25">
      <c r="A338" s="39"/>
      <c r="B338" s="10"/>
      <c r="C338" s="39"/>
      <c r="D338" s="39"/>
      <c r="E338" s="43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111"/>
      <c r="U338" s="55"/>
      <c r="V338" s="39" t="e">
        <f>INT(U151/U338)+IF(U151/U338-INT(U151/U338)=0,0,1)</f>
        <v>#DIV/0!</v>
      </c>
      <c r="W338" s="55"/>
      <c r="X338" s="56" t="e">
        <f>+V338*W338</f>
        <v>#DIV/0!</v>
      </c>
      <c r="Y338" s="18" t="s">
        <v>23</v>
      </c>
      <c r="Z338" s="48" t="s">
        <v>397</v>
      </c>
      <c r="AA338" s="39"/>
      <c r="AB338" s="49" t="s">
        <v>409</v>
      </c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</row>
    <row r="339" spans="1:84" x14ac:dyDescent="0.3">
      <c r="B339" s="10"/>
      <c r="E339" s="13"/>
      <c r="T339" s="30" t="s">
        <v>384</v>
      </c>
      <c r="U339" s="51"/>
      <c r="V339" s="26"/>
      <c r="W339" s="51"/>
      <c r="X339" s="26"/>
      <c r="Y339" s="91"/>
    </row>
    <row r="340" spans="1:84" x14ac:dyDescent="0.3">
      <c r="B340" s="10"/>
      <c r="E340" s="13"/>
      <c r="T340" s="110" t="s">
        <v>6</v>
      </c>
      <c r="U340" s="52"/>
      <c r="W340" s="52"/>
      <c r="Y340" s="28"/>
    </row>
    <row r="341" spans="1:84" s="41" customFormat="1" x14ac:dyDescent="0.25">
      <c r="A341" s="39"/>
      <c r="B341" s="10"/>
      <c r="C341" s="39"/>
      <c r="D341" s="39"/>
      <c r="E341" s="43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174"/>
      <c r="U341" s="59"/>
      <c r="V341" s="147" t="e">
        <f>INT(U151/U341)+IF(U151/U341-INT(U151/U341)=0,0,1)</f>
        <v>#DIV/0!</v>
      </c>
      <c r="W341" s="59"/>
      <c r="X341" s="79" t="e">
        <f>+V341*W341</f>
        <v>#DIV/0!</v>
      </c>
      <c r="Y341" s="127" t="s">
        <v>23</v>
      </c>
      <c r="Z341" s="48" t="s">
        <v>398</v>
      </c>
      <c r="AA341" s="39"/>
      <c r="AB341" s="49" t="s">
        <v>410</v>
      </c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</row>
    <row r="342" spans="1:84" x14ac:dyDescent="0.3">
      <c r="B342" s="10"/>
      <c r="E342" s="13"/>
      <c r="T342" s="21" t="s">
        <v>385</v>
      </c>
      <c r="U342" s="52"/>
      <c r="W342" s="52"/>
      <c r="Y342" s="28"/>
    </row>
    <row r="343" spans="1:84" x14ac:dyDescent="0.3">
      <c r="B343" s="10"/>
      <c r="E343" s="13"/>
      <c r="T343" s="110" t="s">
        <v>6</v>
      </c>
      <c r="U343" s="52"/>
      <c r="W343" s="52"/>
      <c r="Y343" s="28"/>
    </row>
    <row r="344" spans="1:84" s="41" customFormat="1" x14ac:dyDescent="0.25">
      <c r="A344" s="39"/>
      <c r="B344" s="10"/>
      <c r="C344" s="39"/>
      <c r="D344" s="39"/>
      <c r="E344" s="43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111"/>
      <c r="U344" s="55"/>
      <c r="V344" s="39" t="e">
        <f>INT(U151/U344)+IF(U151/U344-INT(U151/U344)=0,0,1)</f>
        <v>#DIV/0!</v>
      </c>
      <c r="W344" s="55"/>
      <c r="X344" s="56" t="e">
        <f>+V344*W344</f>
        <v>#DIV/0!</v>
      </c>
      <c r="Y344" s="18" t="s">
        <v>23</v>
      </c>
      <c r="Z344" s="48" t="s">
        <v>399</v>
      </c>
      <c r="AA344" s="39"/>
      <c r="AB344" s="49" t="s">
        <v>411</v>
      </c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</row>
    <row r="345" spans="1:84" x14ac:dyDescent="0.3">
      <c r="B345" s="10"/>
      <c r="E345" s="13"/>
      <c r="T345" s="30" t="s">
        <v>386</v>
      </c>
      <c r="U345" s="51"/>
      <c r="V345" s="26"/>
      <c r="W345" s="51"/>
      <c r="X345" s="26"/>
      <c r="Y345" s="91"/>
    </row>
    <row r="346" spans="1:84" x14ac:dyDescent="0.3">
      <c r="B346" s="10"/>
      <c r="E346" s="13"/>
      <c r="T346" s="110" t="s">
        <v>6</v>
      </c>
      <c r="U346" s="52"/>
      <c r="W346" s="52"/>
      <c r="Y346" s="28"/>
    </row>
    <row r="347" spans="1:84" s="41" customFormat="1" ht="16.2" thickBot="1" x14ac:dyDescent="0.3">
      <c r="A347" s="39"/>
      <c r="B347" s="10"/>
      <c r="C347" s="39"/>
      <c r="D347" s="39"/>
      <c r="E347" s="43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111"/>
      <c r="U347" s="55"/>
      <c r="V347" s="39" t="e">
        <f>INT(U151/U347)+IF(U151/U347-INT(U151/U347)=0,0,1)</f>
        <v>#DIV/0!</v>
      </c>
      <c r="W347" s="55"/>
      <c r="X347" s="56" t="e">
        <f>+V347*W347</f>
        <v>#DIV/0!</v>
      </c>
      <c r="Y347" s="18" t="s">
        <v>23</v>
      </c>
      <c r="Z347" s="48" t="s">
        <v>400</v>
      </c>
      <c r="AA347" s="39"/>
      <c r="AB347" s="49" t="s">
        <v>412</v>
      </c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</row>
    <row r="348" spans="1:84" ht="16.2" thickBot="1" x14ac:dyDescent="0.35">
      <c r="B348" s="10"/>
      <c r="E348" s="13"/>
      <c r="T348" s="67" t="s">
        <v>166</v>
      </c>
      <c r="U348" s="73"/>
      <c r="V348" s="73"/>
      <c r="W348" s="92"/>
      <c r="X348" s="95" t="e">
        <f>SUM(X326:X347)</f>
        <v>#DIV/0!</v>
      </c>
      <c r="Y348" s="68" t="s">
        <v>23</v>
      </c>
      <c r="Z348" s="46" t="s">
        <v>401</v>
      </c>
      <c r="AB348" s="47" t="s">
        <v>413</v>
      </c>
    </row>
    <row r="349" spans="1:84" x14ac:dyDescent="0.3">
      <c r="B349" s="10"/>
      <c r="E349" s="13"/>
      <c r="F349" s="13"/>
      <c r="G349" s="3" t="s">
        <v>99</v>
      </c>
    </row>
    <row r="350" spans="1:84" x14ac:dyDescent="0.3">
      <c r="B350" s="10"/>
      <c r="H350" s="12"/>
    </row>
    <row r="351" spans="1:84" ht="16.2" thickBot="1" x14ac:dyDescent="0.35">
      <c r="B351" s="10"/>
      <c r="H351" s="12"/>
      <c r="I351" s="12"/>
      <c r="J351" s="3" t="s">
        <v>128</v>
      </c>
    </row>
    <row r="352" spans="1:84" x14ac:dyDescent="0.3">
      <c r="B352" s="10"/>
      <c r="H352" s="12"/>
      <c r="I352" s="3"/>
      <c r="T352" s="24" t="s">
        <v>55</v>
      </c>
      <c r="U352" s="17"/>
      <c r="V352" s="17"/>
      <c r="W352" s="17"/>
      <c r="X352" s="17"/>
      <c r="Y352" s="15"/>
    </row>
    <row r="353" spans="1:84" ht="16.2" thickBot="1" x14ac:dyDescent="0.35">
      <c r="B353" s="10"/>
      <c r="H353" s="12"/>
      <c r="I353" s="3"/>
      <c r="T353" s="173" t="s">
        <v>591</v>
      </c>
      <c r="U353" s="34"/>
      <c r="V353" s="34"/>
      <c r="W353" s="34"/>
      <c r="X353" s="34"/>
      <c r="Y353" s="74"/>
    </row>
    <row r="354" spans="1:84" x14ac:dyDescent="0.3">
      <c r="B354" s="10"/>
      <c r="H354" s="12"/>
      <c r="I354" s="3"/>
      <c r="T354" s="30"/>
      <c r="U354" s="87" t="s">
        <v>56</v>
      </c>
      <c r="V354" s="63"/>
      <c r="W354" s="87" t="s">
        <v>106</v>
      </c>
      <c r="X354" s="25"/>
      <c r="Y354" s="15"/>
    </row>
    <row r="355" spans="1:84" x14ac:dyDescent="0.3">
      <c r="B355" s="10"/>
      <c r="H355" s="12"/>
      <c r="I355" s="3"/>
      <c r="T355" s="21"/>
      <c r="U355" s="88" t="s">
        <v>170</v>
      </c>
      <c r="V355" s="88" t="s">
        <v>339</v>
      </c>
      <c r="W355" s="88" t="s">
        <v>107</v>
      </c>
      <c r="X355" s="21"/>
      <c r="Y355" s="28"/>
    </row>
    <row r="356" spans="1:84" x14ac:dyDescent="0.3">
      <c r="B356" s="10"/>
      <c r="H356" s="12"/>
      <c r="J356" s="3"/>
      <c r="T356" s="82" t="s">
        <v>128</v>
      </c>
      <c r="U356" s="153" t="s">
        <v>372</v>
      </c>
      <c r="V356" s="153" t="s">
        <v>375</v>
      </c>
      <c r="W356" s="153" t="s">
        <v>376</v>
      </c>
      <c r="X356" s="21"/>
      <c r="Y356" s="28"/>
    </row>
    <row r="357" spans="1:84" x14ac:dyDescent="0.3">
      <c r="B357" s="10"/>
      <c r="H357" s="12"/>
      <c r="J357" s="3"/>
      <c r="T357" s="21"/>
      <c r="U357" s="153" t="s">
        <v>374</v>
      </c>
      <c r="V357" s="153" t="s">
        <v>374</v>
      </c>
      <c r="W357" s="153" t="s">
        <v>378</v>
      </c>
      <c r="X357" s="82" t="s">
        <v>108</v>
      </c>
      <c r="Y357" s="28"/>
    </row>
    <row r="358" spans="1:84" ht="16.2" thickBot="1" x14ac:dyDescent="0.35">
      <c r="B358" s="10"/>
      <c r="H358" s="12"/>
      <c r="J358" s="3"/>
      <c r="T358" s="77"/>
      <c r="U358" s="143" t="s">
        <v>373</v>
      </c>
      <c r="V358" s="143" t="s">
        <v>373</v>
      </c>
      <c r="W358" s="143" t="s">
        <v>377</v>
      </c>
      <c r="X358" s="77" t="s">
        <v>330</v>
      </c>
      <c r="Y358" s="23"/>
    </row>
    <row r="359" spans="1:84" x14ac:dyDescent="0.3">
      <c r="B359" s="10"/>
      <c r="H359" s="12"/>
      <c r="T359" s="21" t="s">
        <v>350</v>
      </c>
      <c r="U359" s="53"/>
      <c r="V359" s="3"/>
      <c r="W359" s="53"/>
      <c r="X359" s="3"/>
      <c r="Y359" s="28"/>
    </row>
    <row r="360" spans="1:84" x14ac:dyDescent="0.3">
      <c r="B360" s="10"/>
      <c r="H360" s="12"/>
      <c r="T360" s="110" t="s">
        <v>6</v>
      </c>
      <c r="U360" s="53"/>
      <c r="V360" s="3"/>
      <c r="W360" s="53"/>
      <c r="X360" s="3"/>
      <c r="Y360" s="28"/>
    </row>
    <row r="361" spans="1:84" s="41" customFormat="1" x14ac:dyDescent="0.25">
      <c r="A361" s="39"/>
      <c r="B361" s="10"/>
      <c r="C361" s="39"/>
      <c r="D361" s="39"/>
      <c r="E361" s="39"/>
      <c r="F361" s="39"/>
      <c r="G361" s="39"/>
      <c r="H361" s="12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111"/>
      <c r="U361" s="55"/>
      <c r="V361" s="39" t="e">
        <f>INT(U151/U361)+IF(U151/U361-INT(U151/U361)=0,0,1)</f>
        <v>#DIV/0!</v>
      </c>
      <c r="W361" s="55"/>
      <c r="X361" s="56" t="e">
        <f>+V361*W361</f>
        <v>#DIV/0!</v>
      </c>
      <c r="Y361" s="18" t="s">
        <v>23</v>
      </c>
      <c r="Z361" s="48" t="s">
        <v>357</v>
      </c>
      <c r="AA361" s="39"/>
      <c r="AB361" s="49" t="s">
        <v>364</v>
      </c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</row>
    <row r="362" spans="1:84" x14ac:dyDescent="0.3">
      <c r="B362" s="10"/>
      <c r="H362" s="12"/>
      <c r="T362" s="30" t="s">
        <v>351</v>
      </c>
      <c r="U362" s="51"/>
      <c r="V362" s="26"/>
      <c r="W362" s="51"/>
      <c r="X362" s="26"/>
      <c r="Y362" s="91"/>
    </row>
    <row r="363" spans="1:84" x14ac:dyDescent="0.3">
      <c r="B363" s="10"/>
      <c r="H363" s="12"/>
      <c r="T363" s="110" t="s">
        <v>6</v>
      </c>
      <c r="U363" s="52"/>
      <c r="W363" s="52"/>
      <c r="Y363" s="28"/>
    </row>
    <row r="364" spans="1:84" x14ac:dyDescent="0.3">
      <c r="B364" s="10"/>
      <c r="H364" s="12"/>
      <c r="T364" s="174"/>
      <c r="U364" s="59"/>
      <c r="V364" s="147" t="e">
        <f>INT(U151/U364)+IF(U151/U364-INT(U151/U364)=0,0,1)</f>
        <v>#DIV/0!</v>
      </c>
      <c r="W364" s="59"/>
      <c r="X364" s="79" t="e">
        <f>+V364*W364</f>
        <v>#DIV/0!</v>
      </c>
      <c r="Y364" s="127" t="s">
        <v>23</v>
      </c>
      <c r="Z364" s="48" t="s">
        <v>358</v>
      </c>
      <c r="AB364" s="49" t="s">
        <v>365</v>
      </c>
    </row>
    <row r="365" spans="1:84" x14ac:dyDescent="0.3">
      <c r="B365" s="10"/>
      <c r="H365" s="12"/>
      <c r="T365" s="21" t="s">
        <v>352</v>
      </c>
      <c r="U365" s="52"/>
      <c r="W365" s="52"/>
      <c r="Y365" s="28"/>
    </row>
    <row r="366" spans="1:84" x14ac:dyDescent="0.3">
      <c r="B366" s="10"/>
      <c r="H366" s="12"/>
      <c r="T366" s="110" t="s">
        <v>6</v>
      </c>
      <c r="U366" s="52"/>
      <c r="W366" s="52"/>
      <c r="Y366" s="28"/>
    </row>
    <row r="367" spans="1:84" x14ac:dyDescent="0.3">
      <c r="B367" s="10"/>
      <c r="H367" s="12"/>
      <c r="T367" s="111"/>
      <c r="U367" s="55"/>
      <c r="V367" s="39" t="e">
        <f>INT(U151/U367)+IF(U151/U367-INT(U151/U367)=0,0,1)</f>
        <v>#DIV/0!</v>
      </c>
      <c r="W367" s="55"/>
      <c r="X367" s="56" t="e">
        <f>+V367*W367</f>
        <v>#DIV/0!</v>
      </c>
      <c r="Y367" s="18" t="s">
        <v>23</v>
      </c>
      <c r="Z367" s="48" t="s">
        <v>359</v>
      </c>
      <c r="AB367" s="49" t="s">
        <v>366</v>
      </c>
    </row>
    <row r="368" spans="1:84" x14ac:dyDescent="0.3">
      <c r="B368" s="10"/>
      <c r="H368" s="12"/>
      <c r="T368" s="30" t="s">
        <v>353</v>
      </c>
      <c r="U368" s="51"/>
      <c r="V368" s="26"/>
      <c r="W368" s="51"/>
      <c r="X368" s="26"/>
      <c r="Y368" s="91"/>
    </row>
    <row r="369" spans="2:28" x14ac:dyDescent="0.3">
      <c r="B369" s="10"/>
      <c r="H369" s="12"/>
      <c r="T369" s="110" t="s">
        <v>6</v>
      </c>
      <c r="U369" s="52"/>
      <c r="W369" s="52"/>
      <c r="Y369" s="28"/>
    </row>
    <row r="370" spans="2:28" x14ac:dyDescent="0.3">
      <c r="B370" s="10"/>
      <c r="H370" s="12"/>
      <c r="T370" s="174"/>
      <c r="U370" s="59"/>
      <c r="V370" s="147" t="e">
        <f>INT(U151/U370)+IF(U151/U370-INT(U151/U370)=0,0,1)</f>
        <v>#DIV/0!</v>
      </c>
      <c r="W370" s="59"/>
      <c r="X370" s="79" t="e">
        <f>+V370*W370</f>
        <v>#DIV/0!</v>
      </c>
      <c r="Y370" s="127" t="s">
        <v>23</v>
      </c>
      <c r="Z370" s="48" t="s">
        <v>360</v>
      </c>
      <c r="AB370" s="49" t="s">
        <v>367</v>
      </c>
    </row>
    <row r="371" spans="2:28" x14ac:dyDescent="0.3">
      <c r="B371" s="10"/>
      <c r="H371" s="12"/>
      <c r="T371" s="21" t="s">
        <v>354</v>
      </c>
      <c r="U371" s="52"/>
      <c r="W371" s="52"/>
      <c r="Y371" s="28"/>
    </row>
    <row r="372" spans="2:28" x14ac:dyDescent="0.3">
      <c r="B372" s="10"/>
      <c r="H372" s="12"/>
      <c r="T372" s="110" t="s">
        <v>6</v>
      </c>
      <c r="U372" s="52"/>
      <c r="W372" s="52"/>
      <c r="Y372" s="28"/>
    </row>
    <row r="373" spans="2:28" x14ac:dyDescent="0.3">
      <c r="B373" s="10"/>
      <c r="H373" s="12"/>
      <c r="T373" s="111"/>
      <c r="U373" s="55"/>
      <c r="V373" s="39" t="e">
        <f>INT(U151/U373)+IF(U151/U373-INT(U151/U373)=0,0,1)</f>
        <v>#DIV/0!</v>
      </c>
      <c r="W373" s="55"/>
      <c r="X373" s="56" t="e">
        <f>+V373*W373</f>
        <v>#DIV/0!</v>
      </c>
      <c r="Y373" s="18" t="s">
        <v>23</v>
      </c>
      <c r="Z373" s="48" t="s">
        <v>361</v>
      </c>
      <c r="AB373" s="49" t="s">
        <v>368</v>
      </c>
    </row>
    <row r="374" spans="2:28" x14ac:dyDescent="0.3">
      <c r="B374" s="10"/>
      <c r="H374" s="12"/>
      <c r="T374" s="30" t="s">
        <v>355</v>
      </c>
      <c r="U374" s="51"/>
      <c r="V374" s="26"/>
      <c r="W374" s="51"/>
      <c r="X374" s="26"/>
      <c r="Y374" s="91"/>
    </row>
    <row r="375" spans="2:28" x14ac:dyDescent="0.3">
      <c r="B375" s="10"/>
      <c r="H375" s="12"/>
      <c r="T375" s="110" t="s">
        <v>6</v>
      </c>
      <c r="U375" s="52"/>
      <c r="W375" s="52"/>
      <c r="Y375" s="28"/>
    </row>
    <row r="376" spans="2:28" x14ac:dyDescent="0.3">
      <c r="B376" s="10"/>
      <c r="H376" s="12"/>
      <c r="T376" s="174"/>
      <c r="U376" s="59"/>
      <c r="V376" s="147" t="e">
        <f>INT(U151/U376)+IF(U151/U376-INT(U151/U376)=0,0,1)</f>
        <v>#DIV/0!</v>
      </c>
      <c r="W376" s="59"/>
      <c r="X376" s="79" t="e">
        <f>+V376*W376</f>
        <v>#DIV/0!</v>
      </c>
      <c r="Y376" s="127" t="s">
        <v>23</v>
      </c>
      <c r="Z376" s="48" t="s">
        <v>362</v>
      </c>
      <c r="AB376" s="49" t="s">
        <v>369</v>
      </c>
    </row>
    <row r="377" spans="2:28" x14ac:dyDescent="0.3">
      <c r="B377" s="10"/>
      <c r="H377" s="12"/>
      <c r="T377" s="21" t="s">
        <v>356</v>
      </c>
      <c r="U377" s="52"/>
      <c r="W377" s="52"/>
      <c r="Y377" s="28"/>
    </row>
    <row r="378" spans="2:28" x14ac:dyDescent="0.3">
      <c r="B378" s="10"/>
      <c r="H378" s="12"/>
      <c r="T378" s="110" t="s">
        <v>6</v>
      </c>
      <c r="U378" s="52"/>
      <c r="W378" s="52"/>
      <c r="Y378" s="28"/>
    </row>
    <row r="379" spans="2:28" ht="16.2" thickBot="1" x14ac:dyDescent="0.35">
      <c r="B379" s="10"/>
      <c r="H379" s="12"/>
      <c r="T379" s="111"/>
      <c r="U379" s="55"/>
      <c r="V379" s="39" t="e">
        <f>INT(U151/U379)+IF(U151/U379-INT(U151/U379)=0,0,1)</f>
        <v>#DIV/0!</v>
      </c>
      <c r="W379" s="55"/>
      <c r="X379" s="56" t="e">
        <f>+V379*W379</f>
        <v>#DIV/0!</v>
      </c>
      <c r="Y379" s="18" t="s">
        <v>23</v>
      </c>
      <c r="Z379" s="48" t="s">
        <v>363</v>
      </c>
      <c r="AB379" s="49" t="s">
        <v>370</v>
      </c>
    </row>
    <row r="380" spans="2:28" ht="16.2" thickBot="1" x14ac:dyDescent="0.35">
      <c r="B380" s="10"/>
      <c r="H380" s="12"/>
      <c r="T380" s="67" t="s">
        <v>167</v>
      </c>
      <c r="U380" s="73"/>
      <c r="V380" s="73"/>
      <c r="W380" s="92"/>
      <c r="X380" s="95" t="e">
        <f>SUM(X361:X379)</f>
        <v>#DIV/0!</v>
      </c>
      <c r="Y380" s="68" t="s">
        <v>23</v>
      </c>
      <c r="Z380" s="46" t="s">
        <v>402</v>
      </c>
      <c r="AB380" s="47" t="s">
        <v>371</v>
      </c>
    </row>
    <row r="381" spans="2:28" ht="16.2" thickBot="1" x14ac:dyDescent="0.35">
      <c r="B381" s="10"/>
      <c r="H381" s="12"/>
      <c r="I381" s="12"/>
      <c r="J381" s="3" t="s">
        <v>129</v>
      </c>
    </row>
    <row r="382" spans="2:28" x14ac:dyDescent="0.3">
      <c r="B382" s="10"/>
      <c r="H382" s="12"/>
      <c r="I382" s="3"/>
      <c r="T382" s="24" t="s">
        <v>55</v>
      </c>
      <c r="U382" s="17"/>
      <c r="V382" s="17"/>
      <c r="W382" s="17"/>
      <c r="X382" s="17"/>
      <c r="Y382" s="15"/>
    </row>
    <row r="383" spans="2:28" ht="16.2" thickBot="1" x14ac:dyDescent="0.35">
      <c r="B383" s="10"/>
      <c r="H383" s="12"/>
      <c r="I383" s="3"/>
      <c r="T383" s="173" t="s">
        <v>591</v>
      </c>
      <c r="U383" s="34"/>
      <c r="V383" s="34"/>
      <c r="W383" s="34"/>
      <c r="X383" s="34"/>
      <c r="Y383" s="74"/>
    </row>
    <row r="384" spans="2:28" x14ac:dyDescent="0.3">
      <c r="B384" s="10"/>
      <c r="H384" s="12"/>
      <c r="T384" s="30"/>
      <c r="U384" s="87" t="s">
        <v>168</v>
      </c>
      <c r="V384" s="63"/>
      <c r="W384" s="87" t="s">
        <v>106</v>
      </c>
      <c r="X384" s="25"/>
      <c r="Y384" s="15"/>
    </row>
    <row r="385" spans="1:84" x14ac:dyDescent="0.3">
      <c r="B385" s="10"/>
      <c r="H385" s="12"/>
      <c r="T385" s="82" t="s">
        <v>129</v>
      </c>
      <c r="U385" s="88" t="s">
        <v>170</v>
      </c>
      <c r="V385" s="88" t="s">
        <v>339</v>
      </c>
      <c r="W385" s="88" t="s">
        <v>107</v>
      </c>
      <c r="X385" s="82" t="s">
        <v>108</v>
      </c>
      <c r="Y385" s="28"/>
    </row>
    <row r="386" spans="1:84" ht="16.2" thickBot="1" x14ac:dyDescent="0.35">
      <c r="B386" s="10"/>
      <c r="H386" s="12"/>
      <c r="T386" s="77"/>
      <c r="U386" s="143" t="s">
        <v>343</v>
      </c>
      <c r="V386" s="143" t="s">
        <v>344</v>
      </c>
      <c r="W386" s="143" t="s">
        <v>342</v>
      </c>
      <c r="X386" s="77" t="s">
        <v>330</v>
      </c>
      <c r="Y386" s="23"/>
    </row>
    <row r="387" spans="1:84" x14ac:dyDescent="0.3">
      <c r="B387" s="10"/>
      <c r="H387" s="12"/>
      <c r="T387" s="21" t="s">
        <v>340</v>
      </c>
      <c r="U387" s="53"/>
      <c r="V387" s="3"/>
      <c r="W387" s="53"/>
      <c r="X387" s="3"/>
      <c r="Y387" s="28"/>
    </row>
    <row r="388" spans="1:84" x14ac:dyDescent="0.3">
      <c r="B388" s="10"/>
      <c r="H388" s="12"/>
      <c r="T388" s="110" t="s">
        <v>6</v>
      </c>
      <c r="U388" s="53"/>
      <c r="V388" s="3"/>
      <c r="W388" s="53"/>
      <c r="X388" s="3"/>
      <c r="Y388" s="28"/>
    </row>
    <row r="389" spans="1:84" x14ac:dyDescent="0.3">
      <c r="B389" s="10"/>
      <c r="H389" s="12"/>
      <c r="T389" s="111"/>
      <c r="U389" s="55"/>
      <c r="V389" s="39" t="e">
        <f>INT(V290/U389)+IF(V290/U389-INT(V290/U389)=0,0,1)</f>
        <v>#DIV/0!</v>
      </c>
      <c r="W389" s="55"/>
      <c r="X389" s="56" t="e">
        <f>+V389*W389</f>
        <v>#DIV/0!</v>
      </c>
      <c r="Y389" s="18" t="s">
        <v>23</v>
      </c>
      <c r="Z389" s="46" t="s">
        <v>345</v>
      </c>
      <c r="AB389" s="47" t="s">
        <v>347</v>
      </c>
    </row>
    <row r="390" spans="1:84" x14ac:dyDescent="0.3">
      <c r="B390" s="10"/>
      <c r="H390" s="12"/>
      <c r="T390" s="30" t="s">
        <v>341</v>
      </c>
      <c r="U390" s="51"/>
      <c r="V390" s="26"/>
      <c r="W390" s="51"/>
      <c r="X390" s="26"/>
      <c r="Y390" s="91"/>
    </row>
    <row r="391" spans="1:84" x14ac:dyDescent="0.3">
      <c r="B391" s="10"/>
      <c r="H391" s="12"/>
      <c r="T391" s="110" t="s">
        <v>6</v>
      </c>
      <c r="U391" s="52"/>
      <c r="W391" s="52"/>
      <c r="Y391" s="28"/>
    </row>
    <row r="392" spans="1:84" ht="16.2" thickBot="1" x14ac:dyDescent="0.35">
      <c r="B392" s="10"/>
      <c r="H392" s="12"/>
      <c r="T392" s="111"/>
      <c r="U392" s="55"/>
      <c r="V392" s="39" t="e">
        <f>INT(V290/U392)+IF(V290/U392-INT(V290/U392)=0,0,1)</f>
        <v>#DIV/0!</v>
      </c>
      <c r="W392" s="55"/>
      <c r="X392" s="56" t="e">
        <f>+V392*W392</f>
        <v>#DIV/0!</v>
      </c>
      <c r="Y392" s="18" t="s">
        <v>23</v>
      </c>
      <c r="Z392" s="46" t="s">
        <v>346</v>
      </c>
      <c r="AB392" s="47" t="s">
        <v>348</v>
      </c>
    </row>
    <row r="393" spans="1:84" ht="16.2" thickBot="1" x14ac:dyDescent="0.35">
      <c r="B393" s="10"/>
      <c r="H393" s="12"/>
      <c r="T393" s="67" t="s">
        <v>169</v>
      </c>
      <c r="U393" s="73"/>
      <c r="V393" s="73"/>
      <c r="W393" s="92"/>
      <c r="X393" s="95" t="e">
        <f>SUM(X389:X392)</f>
        <v>#DIV/0!</v>
      </c>
      <c r="Y393" s="68" t="s">
        <v>23</v>
      </c>
      <c r="Z393" s="46" t="s">
        <v>403</v>
      </c>
      <c r="AB393" s="47" t="s">
        <v>349</v>
      </c>
    </row>
    <row r="394" spans="1:84" ht="16.2" thickBot="1" x14ac:dyDescent="0.35">
      <c r="B394" s="10"/>
      <c r="H394" s="12"/>
      <c r="I394" s="12"/>
      <c r="J394" s="3" t="s">
        <v>165</v>
      </c>
    </row>
    <row r="395" spans="1:84" x14ac:dyDescent="0.3">
      <c r="B395" s="10"/>
      <c r="T395" s="24" t="s">
        <v>55</v>
      </c>
      <c r="U395" s="17"/>
      <c r="V395" s="17"/>
      <c r="W395" s="17"/>
      <c r="X395" s="17"/>
      <c r="Y395" s="15"/>
    </row>
    <row r="396" spans="1:84" ht="16.2" thickBot="1" x14ac:dyDescent="0.35">
      <c r="B396" s="10"/>
      <c r="T396" s="173" t="s">
        <v>591</v>
      </c>
      <c r="U396" s="34"/>
      <c r="V396" s="34"/>
      <c r="W396" s="34"/>
      <c r="X396" s="34"/>
      <c r="Y396" s="74"/>
    </row>
    <row r="397" spans="1:84" x14ac:dyDescent="0.3">
      <c r="B397" s="10"/>
      <c r="T397" s="30"/>
      <c r="U397" s="87" t="s">
        <v>171</v>
      </c>
      <c r="V397" s="63"/>
      <c r="W397" s="87" t="s">
        <v>106</v>
      </c>
      <c r="X397" s="25"/>
      <c r="Y397" s="15"/>
    </row>
    <row r="398" spans="1:84" x14ac:dyDescent="0.3">
      <c r="B398" s="10"/>
      <c r="T398" s="82" t="s">
        <v>165</v>
      </c>
      <c r="U398" s="88" t="s">
        <v>170</v>
      </c>
      <c r="V398" s="88" t="s">
        <v>339</v>
      </c>
      <c r="W398" s="88" t="s">
        <v>107</v>
      </c>
      <c r="X398" s="82" t="s">
        <v>108</v>
      </c>
      <c r="Y398" s="28"/>
    </row>
    <row r="399" spans="1:84" ht="16.2" thickBot="1" x14ac:dyDescent="0.35">
      <c r="B399" s="10"/>
      <c r="T399" s="77"/>
      <c r="U399" s="143" t="s">
        <v>331</v>
      </c>
      <c r="V399" s="143" t="s">
        <v>332</v>
      </c>
      <c r="W399" s="143" t="s">
        <v>333</v>
      </c>
      <c r="X399" s="77" t="s">
        <v>330</v>
      </c>
      <c r="Y399" s="23"/>
    </row>
    <row r="400" spans="1:84" s="41" customFormat="1" ht="30" x14ac:dyDescent="0.3">
      <c r="A400" s="39"/>
      <c r="B400" s="40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198" t="s">
        <v>172</v>
      </c>
      <c r="U400" s="59"/>
      <c r="V400" s="167" t="e">
        <f>INT(V307/U400)+IF(V307/U400-INT(V307/U400)=0,0,1)</f>
        <v>#DIV/0!</v>
      </c>
      <c r="W400" s="59"/>
      <c r="X400" s="60" t="e">
        <f>+V400*W400</f>
        <v>#DIV/0!</v>
      </c>
      <c r="Y400" s="127" t="s">
        <v>23</v>
      </c>
      <c r="Z400" s="48" t="s">
        <v>334</v>
      </c>
      <c r="AA400" s="39"/>
      <c r="AB400" s="49" t="s">
        <v>336</v>
      </c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</row>
    <row r="401" spans="2:28" ht="16.2" thickBot="1" x14ac:dyDescent="0.35">
      <c r="B401" s="10"/>
      <c r="T401" s="131" t="s">
        <v>173</v>
      </c>
      <c r="U401" s="176"/>
      <c r="V401" s="177" t="e">
        <f>INT(V307/U401)+IF(V307/U401-INT(V307/U401)=0,0,1)</f>
        <v>#DIV/0!</v>
      </c>
      <c r="W401" s="176"/>
      <c r="X401" s="109" t="e">
        <f>+V401*W401</f>
        <v>#DIV/0!</v>
      </c>
      <c r="Y401" s="80" t="s">
        <v>23</v>
      </c>
      <c r="Z401" s="46" t="s">
        <v>335</v>
      </c>
      <c r="AB401" s="47" t="s">
        <v>337</v>
      </c>
    </row>
    <row r="402" spans="2:28" ht="16.2" thickBot="1" x14ac:dyDescent="0.35">
      <c r="B402" s="10"/>
      <c r="T402" s="67" t="s">
        <v>174</v>
      </c>
      <c r="U402" s="73"/>
      <c r="V402" s="73"/>
      <c r="W402" s="92"/>
      <c r="X402" s="95" t="e">
        <f>SUM(X400:X401)</f>
        <v>#DIV/0!</v>
      </c>
      <c r="Y402" s="68" t="s">
        <v>23</v>
      </c>
      <c r="Z402" s="46" t="s">
        <v>404</v>
      </c>
      <c r="AB402" s="47" t="s">
        <v>338</v>
      </c>
    </row>
    <row r="403" spans="2:28" x14ac:dyDescent="0.3">
      <c r="B403" s="10"/>
      <c r="C403" s="10"/>
      <c r="D403" s="3" t="s">
        <v>177</v>
      </c>
    </row>
    <row r="404" spans="2:28" x14ac:dyDescent="0.3">
      <c r="B404" s="10"/>
      <c r="E404" s="43"/>
    </row>
    <row r="405" spans="2:28" x14ac:dyDescent="0.3">
      <c r="B405" s="10"/>
      <c r="E405" s="43"/>
      <c r="F405" s="43"/>
      <c r="G405" s="3" t="s">
        <v>187</v>
      </c>
    </row>
    <row r="406" spans="2:28" x14ac:dyDescent="0.3">
      <c r="B406" s="10"/>
      <c r="E406" s="43"/>
      <c r="H406" s="12"/>
    </row>
    <row r="407" spans="2:28" ht="16.2" thickBot="1" x14ac:dyDescent="0.35">
      <c r="B407" s="10"/>
      <c r="E407" s="43"/>
      <c r="H407" s="12"/>
      <c r="I407" s="12"/>
      <c r="J407" s="3" t="s">
        <v>186</v>
      </c>
    </row>
    <row r="408" spans="2:28" x14ac:dyDescent="0.3">
      <c r="B408" s="10"/>
      <c r="E408" s="43"/>
      <c r="H408" s="12"/>
      <c r="I408" s="3"/>
      <c r="T408" s="24" t="s">
        <v>55</v>
      </c>
      <c r="U408" s="15"/>
    </row>
    <row r="409" spans="2:28" x14ac:dyDescent="0.3">
      <c r="B409" s="10"/>
      <c r="E409" s="43"/>
      <c r="H409" s="12"/>
      <c r="I409" s="3"/>
      <c r="T409" s="144" t="s">
        <v>592</v>
      </c>
      <c r="U409" s="72"/>
    </row>
    <row r="410" spans="2:28" ht="16.2" thickBot="1" x14ac:dyDescent="0.35">
      <c r="B410" s="10"/>
      <c r="E410" s="43"/>
      <c r="H410" s="12"/>
      <c r="I410" s="3"/>
      <c r="T410" s="82" t="s">
        <v>186</v>
      </c>
      <c r="U410" s="28"/>
    </row>
    <row r="411" spans="2:28" x14ac:dyDescent="0.3">
      <c r="B411" s="10"/>
      <c r="E411" s="43"/>
      <c r="H411" s="12"/>
      <c r="T411" s="103"/>
      <c r="U411" s="157" t="s">
        <v>179</v>
      </c>
    </row>
    <row r="412" spans="2:28" x14ac:dyDescent="0.3">
      <c r="B412" s="10"/>
      <c r="E412" s="43"/>
      <c r="H412" s="12"/>
      <c r="T412" s="112" t="s">
        <v>324</v>
      </c>
      <c r="U412" s="179"/>
      <c r="V412" s="46" t="s">
        <v>327</v>
      </c>
    </row>
    <row r="413" spans="2:28" x14ac:dyDescent="0.3">
      <c r="B413" s="10"/>
      <c r="E413" s="43"/>
      <c r="H413" s="12"/>
      <c r="T413" s="16"/>
      <c r="U413" s="180" t="s">
        <v>180</v>
      </c>
      <c r="X413" s="46"/>
    </row>
    <row r="414" spans="2:28" x14ac:dyDescent="0.3">
      <c r="B414" s="10"/>
      <c r="E414" s="43"/>
      <c r="H414" s="12"/>
      <c r="T414" s="135" t="s">
        <v>325</v>
      </c>
      <c r="U414" s="181"/>
      <c r="V414" s="46" t="s">
        <v>328</v>
      </c>
      <c r="X414" s="46"/>
    </row>
    <row r="415" spans="2:28" x14ac:dyDescent="0.3">
      <c r="B415" s="10"/>
      <c r="E415" s="43"/>
      <c r="H415" s="12"/>
      <c r="T415" s="112"/>
      <c r="U415" s="158" t="s">
        <v>182</v>
      </c>
      <c r="X415" s="46"/>
    </row>
    <row r="416" spans="2:28" ht="16.2" thickBot="1" x14ac:dyDescent="0.35">
      <c r="B416" s="10"/>
      <c r="E416" s="43"/>
      <c r="H416" s="12"/>
      <c r="T416" s="182" t="s">
        <v>326</v>
      </c>
      <c r="U416" s="183"/>
      <c r="V416" s="46" t="s">
        <v>329</v>
      </c>
      <c r="X416" s="46"/>
    </row>
    <row r="417" spans="2:23" x14ac:dyDescent="0.3">
      <c r="B417" s="10"/>
      <c r="E417" s="43"/>
      <c r="H417" s="12"/>
      <c r="I417" s="12"/>
      <c r="J417" s="3" t="s">
        <v>3</v>
      </c>
    </row>
    <row r="418" spans="2:23" x14ac:dyDescent="0.3">
      <c r="B418" s="10"/>
      <c r="E418" s="43"/>
      <c r="J418" s="3"/>
      <c r="K418" s="11"/>
    </row>
    <row r="419" spans="2:23" ht="16.2" thickBot="1" x14ac:dyDescent="0.35">
      <c r="B419" s="10"/>
      <c r="E419" s="43"/>
      <c r="J419" s="3"/>
      <c r="K419" s="11"/>
      <c r="L419" s="11"/>
      <c r="M419" s="3" t="s">
        <v>188</v>
      </c>
    </row>
    <row r="420" spans="2:23" x14ac:dyDescent="0.3">
      <c r="B420" s="10"/>
      <c r="E420" s="43"/>
      <c r="J420" s="3"/>
      <c r="K420" s="11"/>
      <c r="L420" s="3"/>
      <c r="T420" s="24" t="s">
        <v>55</v>
      </c>
      <c r="U420" s="17"/>
      <c r="V420" s="15"/>
    </row>
    <row r="421" spans="2:23" x14ac:dyDescent="0.3">
      <c r="B421" s="10"/>
      <c r="E421" s="43"/>
      <c r="J421" s="3"/>
      <c r="K421" s="11"/>
      <c r="L421" s="3"/>
      <c r="T421" s="144" t="s">
        <v>593</v>
      </c>
      <c r="U421" s="6"/>
      <c r="V421" s="72"/>
    </row>
    <row r="422" spans="2:23" ht="16.2" thickBot="1" x14ac:dyDescent="0.35">
      <c r="B422" s="10"/>
      <c r="E422" s="43"/>
      <c r="J422" s="3"/>
      <c r="K422" s="11"/>
      <c r="L422" s="3"/>
      <c r="T422" s="82" t="s">
        <v>188</v>
      </c>
      <c r="V422" s="28"/>
    </row>
    <row r="423" spans="2:23" x14ac:dyDescent="0.3">
      <c r="B423" s="10"/>
      <c r="E423" s="43"/>
      <c r="K423" s="11"/>
      <c r="T423" s="103" t="s">
        <v>183</v>
      </c>
      <c r="U423" s="185"/>
      <c r="V423" s="15" t="s">
        <v>23</v>
      </c>
      <c r="W423" s="46" t="s">
        <v>277</v>
      </c>
    </row>
    <row r="424" spans="2:23" x14ac:dyDescent="0.3">
      <c r="B424" s="10"/>
      <c r="E424" s="43"/>
      <c r="K424" s="11"/>
      <c r="T424" s="101" t="s">
        <v>184</v>
      </c>
      <c r="U424" s="184"/>
      <c r="V424" s="72" t="s">
        <v>23</v>
      </c>
      <c r="W424" s="46" t="s">
        <v>277</v>
      </c>
    </row>
    <row r="425" spans="2:23" ht="16.2" thickBot="1" x14ac:dyDescent="0.35">
      <c r="B425" s="10"/>
      <c r="E425" s="43"/>
      <c r="K425" s="11"/>
      <c r="T425" s="182" t="s">
        <v>185</v>
      </c>
      <c r="U425" s="107"/>
      <c r="V425" s="23" t="s">
        <v>23</v>
      </c>
      <c r="W425" s="46" t="s">
        <v>277</v>
      </c>
    </row>
    <row r="426" spans="2:23" ht="16.2" thickBot="1" x14ac:dyDescent="0.35">
      <c r="B426" s="10"/>
      <c r="E426" s="43"/>
      <c r="K426" s="11"/>
      <c r="L426" s="11"/>
      <c r="M426" s="3" t="s">
        <v>221</v>
      </c>
    </row>
    <row r="427" spans="2:23" x14ac:dyDescent="0.3">
      <c r="B427" s="10"/>
      <c r="E427" s="43"/>
      <c r="T427" s="24" t="s">
        <v>55</v>
      </c>
      <c r="U427" s="17"/>
      <c r="V427" s="15"/>
    </row>
    <row r="428" spans="2:23" x14ac:dyDescent="0.3">
      <c r="B428" s="10"/>
      <c r="E428" s="43"/>
      <c r="T428" s="144" t="s">
        <v>593</v>
      </c>
      <c r="U428" s="6"/>
      <c r="V428" s="72"/>
    </row>
    <row r="429" spans="2:23" ht="16.2" thickBot="1" x14ac:dyDescent="0.35">
      <c r="B429" s="10"/>
      <c r="E429" s="43"/>
      <c r="T429" s="82" t="s">
        <v>221</v>
      </c>
      <c r="V429" s="28"/>
    </row>
    <row r="430" spans="2:23" ht="16.2" thickBot="1" x14ac:dyDescent="0.35">
      <c r="B430" s="10"/>
      <c r="E430" s="43"/>
      <c r="T430" s="134" t="s">
        <v>193</v>
      </c>
      <c r="U430" s="186"/>
      <c r="V430" s="68" t="s">
        <v>23</v>
      </c>
      <c r="W430" s="46" t="s">
        <v>270</v>
      </c>
    </row>
    <row r="431" spans="2:23" ht="16.2" thickBot="1" x14ac:dyDescent="0.35">
      <c r="B431" s="10"/>
      <c r="E431" s="43"/>
      <c r="F431" s="43"/>
      <c r="G431" s="3" t="s">
        <v>178</v>
      </c>
    </row>
    <row r="432" spans="2:23" x14ac:dyDescent="0.3">
      <c r="B432" s="10"/>
      <c r="E432" s="43"/>
      <c r="F432" s="3"/>
      <c r="H432" s="44"/>
      <c r="T432" s="24" t="s">
        <v>55</v>
      </c>
      <c r="U432" s="17"/>
      <c r="V432" s="15"/>
    </row>
    <row r="433" spans="1:84" x14ac:dyDescent="0.3">
      <c r="B433" s="10"/>
      <c r="E433" s="43"/>
      <c r="F433" s="3"/>
      <c r="H433" s="44"/>
      <c r="T433" s="144" t="s">
        <v>177</v>
      </c>
      <c r="U433" s="6"/>
      <c r="V433" s="72"/>
    </row>
    <row r="434" spans="1:84" ht="16.2" thickBot="1" x14ac:dyDescent="0.35">
      <c r="B434" s="10"/>
      <c r="E434" s="43"/>
      <c r="F434" s="3"/>
      <c r="H434" s="44"/>
      <c r="T434" s="82" t="s">
        <v>178</v>
      </c>
      <c r="V434" s="28"/>
    </row>
    <row r="435" spans="1:84" s="41" customFormat="1" ht="30" x14ac:dyDescent="0.3">
      <c r="A435" s="39"/>
      <c r="B435" s="40"/>
      <c r="C435" s="39"/>
      <c r="D435" s="39"/>
      <c r="E435" s="43"/>
      <c r="F435" s="39"/>
      <c r="G435" s="39"/>
      <c r="H435" s="44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187" t="s">
        <v>203</v>
      </c>
      <c r="U435" s="185"/>
      <c r="V435" s="19" t="s">
        <v>2</v>
      </c>
      <c r="W435" s="48" t="s">
        <v>266</v>
      </c>
      <c r="X435" s="45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</row>
    <row r="436" spans="1:84" ht="16.2" thickBot="1" x14ac:dyDescent="0.35">
      <c r="B436" s="10"/>
      <c r="E436" s="43"/>
      <c r="H436" s="44"/>
      <c r="T436" s="102" t="s">
        <v>189</v>
      </c>
      <c r="U436" s="86">
        <f>INT(U151*(U435/100))</f>
        <v>0</v>
      </c>
      <c r="V436" s="74" t="s">
        <v>181</v>
      </c>
      <c r="W436" s="46" t="s">
        <v>267</v>
      </c>
      <c r="X436" s="47" t="s">
        <v>311</v>
      </c>
    </row>
    <row r="437" spans="1:84" ht="16.2" thickBot="1" x14ac:dyDescent="0.35">
      <c r="B437" s="10"/>
      <c r="E437" s="43"/>
      <c r="H437" s="12"/>
      <c r="I437" s="12"/>
      <c r="J437" s="3" t="s">
        <v>196</v>
      </c>
    </row>
    <row r="438" spans="1:84" x14ac:dyDescent="0.3">
      <c r="B438" s="10"/>
      <c r="E438" s="43"/>
      <c r="H438" s="12"/>
      <c r="I438" s="3"/>
      <c r="T438" s="24" t="s">
        <v>55</v>
      </c>
      <c r="U438" s="15"/>
    </row>
    <row r="439" spans="1:84" x14ac:dyDescent="0.3">
      <c r="B439" s="10"/>
      <c r="E439" s="43"/>
      <c r="H439" s="12"/>
      <c r="I439" s="3"/>
      <c r="T439" s="144" t="s">
        <v>594</v>
      </c>
      <c r="U439" s="72"/>
    </row>
    <row r="440" spans="1:84" ht="16.2" thickBot="1" x14ac:dyDescent="0.35">
      <c r="B440" s="10"/>
      <c r="E440" s="43"/>
      <c r="H440" s="12"/>
      <c r="I440" s="3"/>
      <c r="T440" s="82" t="s">
        <v>196</v>
      </c>
      <c r="U440" s="28"/>
    </row>
    <row r="441" spans="1:84" x14ac:dyDescent="0.3">
      <c r="B441" s="10"/>
      <c r="E441" s="43"/>
      <c r="H441" s="12"/>
      <c r="T441" s="103"/>
      <c r="U441" s="157" t="s">
        <v>179</v>
      </c>
    </row>
    <row r="442" spans="1:84" x14ac:dyDescent="0.3">
      <c r="B442" s="10"/>
      <c r="E442" s="43"/>
      <c r="H442" s="12"/>
      <c r="T442" s="112" t="s">
        <v>312</v>
      </c>
      <c r="U442" s="28" t="e">
        <f>INT(U436/(U290*U307))</f>
        <v>#DIV/0!</v>
      </c>
      <c r="V442" s="46" t="s">
        <v>315</v>
      </c>
    </row>
    <row r="443" spans="1:84" x14ac:dyDescent="0.3">
      <c r="B443" s="10"/>
      <c r="E443" s="43"/>
      <c r="H443" s="12"/>
      <c r="T443" s="16"/>
      <c r="U443" s="180" t="s">
        <v>180</v>
      </c>
      <c r="X443" s="46"/>
    </row>
    <row r="444" spans="1:84" x14ac:dyDescent="0.3">
      <c r="B444" s="10"/>
      <c r="E444" s="43"/>
      <c r="H444" s="12"/>
      <c r="T444" s="135" t="s">
        <v>313</v>
      </c>
      <c r="U444" s="99" t="e">
        <f>+(U436/U290)-(U442*U307)</f>
        <v>#DIV/0!</v>
      </c>
      <c r="V444" s="46" t="s">
        <v>316</v>
      </c>
      <c r="X444" s="46"/>
    </row>
    <row r="445" spans="1:84" x14ac:dyDescent="0.3">
      <c r="B445" s="10"/>
      <c r="E445" s="43"/>
      <c r="H445" s="12"/>
      <c r="T445" s="112"/>
      <c r="U445" s="158" t="s">
        <v>182</v>
      </c>
      <c r="X445" s="46"/>
    </row>
    <row r="446" spans="1:84" ht="16.2" thickBot="1" x14ac:dyDescent="0.35">
      <c r="B446" s="10"/>
      <c r="E446" s="43"/>
      <c r="H446" s="12"/>
      <c r="T446" s="182" t="s">
        <v>314</v>
      </c>
      <c r="U446" s="23" t="e">
        <f>+U436-(U442*U307*U290)-(U444*U290)</f>
        <v>#DIV/0!</v>
      </c>
      <c r="V446" s="46" t="s">
        <v>317</v>
      </c>
      <c r="X446" s="46"/>
    </row>
    <row r="447" spans="1:84" x14ac:dyDescent="0.3">
      <c r="B447" s="10"/>
      <c r="E447" s="43"/>
      <c r="H447" s="12"/>
      <c r="X447" s="46"/>
    </row>
    <row r="448" spans="1:84" x14ac:dyDescent="0.3">
      <c r="B448" s="10"/>
      <c r="E448" s="43"/>
      <c r="H448" s="12"/>
      <c r="I448" s="12"/>
      <c r="J448" s="3" t="s">
        <v>198</v>
      </c>
    </row>
    <row r="449" spans="1:84" x14ac:dyDescent="0.3">
      <c r="B449" s="10"/>
      <c r="E449" s="43"/>
      <c r="K449" s="11"/>
    </row>
    <row r="450" spans="1:84" ht="16.2" thickBot="1" x14ac:dyDescent="0.35">
      <c r="B450" s="10"/>
      <c r="E450" s="43"/>
      <c r="K450" s="11"/>
      <c r="L450" s="11"/>
      <c r="M450" s="3" t="s">
        <v>200</v>
      </c>
    </row>
    <row r="451" spans="1:84" x14ac:dyDescent="0.3">
      <c r="B451" s="10"/>
      <c r="E451" s="43"/>
      <c r="K451" s="11"/>
      <c r="L451" s="3"/>
      <c r="T451" s="24" t="s">
        <v>55</v>
      </c>
      <c r="U451" s="17"/>
      <c r="V451" s="17"/>
      <c r="W451" s="17"/>
      <c r="X451" s="15"/>
    </row>
    <row r="452" spans="1:84" ht="16.2" thickBot="1" x14ac:dyDescent="0.35">
      <c r="B452" s="10"/>
      <c r="E452" s="43"/>
      <c r="K452" s="11"/>
      <c r="L452" s="3"/>
      <c r="T452" s="144" t="s">
        <v>595</v>
      </c>
      <c r="U452" s="26"/>
      <c r="V452" s="26"/>
      <c r="W452" s="26"/>
      <c r="X452" s="91"/>
    </row>
    <row r="453" spans="1:84" x14ac:dyDescent="0.3">
      <c r="B453" s="10"/>
      <c r="E453" s="43"/>
      <c r="K453" s="11"/>
      <c r="T453" s="21"/>
      <c r="U453" s="87" t="s">
        <v>18</v>
      </c>
      <c r="V453" s="87" t="s">
        <v>303</v>
      </c>
      <c r="W453" s="194" t="s">
        <v>462</v>
      </c>
      <c r="X453" s="15"/>
    </row>
    <row r="454" spans="1:84" ht="16.2" thickBot="1" x14ac:dyDescent="0.35">
      <c r="B454" s="10"/>
      <c r="E454" s="43"/>
      <c r="K454" s="11"/>
      <c r="T454" s="77" t="s">
        <v>200</v>
      </c>
      <c r="U454" s="143" t="s">
        <v>302</v>
      </c>
      <c r="V454" s="143" t="s">
        <v>278</v>
      </c>
      <c r="W454" s="77" t="s">
        <v>463</v>
      </c>
      <c r="X454" s="23"/>
    </row>
    <row r="455" spans="1:84" x14ac:dyDescent="0.3">
      <c r="B455" s="10"/>
      <c r="E455" s="43"/>
      <c r="K455" s="11"/>
      <c r="T455" s="100" t="s">
        <v>206</v>
      </c>
      <c r="U455" s="104" t="e">
        <f>+U446</f>
        <v>#DIV/0!</v>
      </c>
      <c r="V455" s="190">
        <f>+U423</f>
        <v>0</v>
      </c>
      <c r="W455" s="191" t="e">
        <f>+U455*V455</f>
        <v>#DIV/0!</v>
      </c>
      <c r="X455" s="20" t="s">
        <v>23</v>
      </c>
      <c r="Y455" s="46" t="s">
        <v>304</v>
      </c>
      <c r="AA455" s="47" t="s">
        <v>307</v>
      </c>
    </row>
    <row r="456" spans="1:84" x14ac:dyDescent="0.3">
      <c r="B456" s="10"/>
      <c r="E456" s="43"/>
      <c r="K456" s="11"/>
      <c r="T456" s="101" t="s">
        <v>207</v>
      </c>
      <c r="U456" s="52" t="e">
        <f>+U444</f>
        <v>#DIV/0!</v>
      </c>
      <c r="V456" s="188">
        <f>+U424</f>
        <v>0</v>
      </c>
      <c r="W456" s="70" t="e">
        <f t="shared" ref="W456:W457" si="0">+U456*V456</f>
        <v>#DIV/0!</v>
      </c>
      <c r="X456" s="72" t="s">
        <v>23</v>
      </c>
      <c r="Y456" s="46" t="s">
        <v>305</v>
      </c>
      <c r="AA456" s="47" t="s">
        <v>308</v>
      </c>
    </row>
    <row r="457" spans="1:84" x14ac:dyDescent="0.3">
      <c r="B457" s="10"/>
      <c r="E457" s="43"/>
      <c r="K457" s="11"/>
      <c r="T457" s="101" t="s">
        <v>208</v>
      </c>
      <c r="U457" s="178" t="e">
        <f>+U442</f>
        <v>#DIV/0!</v>
      </c>
      <c r="V457" s="189">
        <f>+U425</f>
        <v>0</v>
      </c>
      <c r="W457" s="70" t="e">
        <f t="shared" si="0"/>
        <v>#DIV/0!</v>
      </c>
      <c r="X457" s="72" t="s">
        <v>23</v>
      </c>
      <c r="Y457" s="46" t="s">
        <v>306</v>
      </c>
      <c r="AA457" s="47" t="s">
        <v>309</v>
      </c>
    </row>
    <row r="458" spans="1:84" s="41" customFormat="1" ht="30.6" thickBot="1" x14ac:dyDescent="0.35">
      <c r="A458" s="39"/>
      <c r="B458" s="40"/>
      <c r="C458" s="39"/>
      <c r="D458" s="39"/>
      <c r="E458" s="43"/>
      <c r="F458" s="39"/>
      <c r="G458" s="39"/>
      <c r="H458" s="39"/>
      <c r="I458" s="39"/>
      <c r="J458" s="39"/>
      <c r="K458" s="50"/>
      <c r="L458" s="39"/>
      <c r="M458" s="39"/>
      <c r="N458" s="39"/>
      <c r="O458" s="39"/>
      <c r="P458" s="39"/>
      <c r="Q458" s="39"/>
      <c r="R458" s="39"/>
      <c r="S458" s="39"/>
      <c r="T458" s="192" t="s">
        <v>212</v>
      </c>
      <c r="U458" s="154"/>
      <c r="V458" s="154"/>
      <c r="W458" s="193" t="e">
        <f>SUM(W455:W457)</f>
        <v>#DIV/0!</v>
      </c>
      <c r="X458" s="133" t="s">
        <v>23</v>
      </c>
      <c r="Y458" s="48" t="s">
        <v>287</v>
      </c>
      <c r="Z458" s="39"/>
      <c r="AA458" s="49" t="s">
        <v>310</v>
      </c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</row>
    <row r="459" spans="1:84" ht="16.2" thickBot="1" x14ac:dyDescent="0.35">
      <c r="B459" s="10"/>
      <c r="E459" s="43"/>
      <c r="K459" s="11"/>
      <c r="L459" s="11"/>
      <c r="M459" s="3" t="s">
        <v>202</v>
      </c>
    </row>
    <row r="460" spans="1:84" x14ac:dyDescent="0.3">
      <c r="B460" s="10"/>
      <c r="E460" s="43"/>
      <c r="K460" s="11"/>
      <c r="L460" s="3"/>
      <c r="T460" s="24" t="s">
        <v>55</v>
      </c>
      <c r="U460" s="17"/>
      <c r="V460" s="17"/>
      <c r="W460" s="17"/>
      <c r="X460" s="15"/>
    </row>
    <row r="461" spans="1:84" x14ac:dyDescent="0.3">
      <c r="B461" s="10"/>
      <c r="E461" s="43"/>
      <c r="K461" s="11"/>
      <c r="L461" s="3"/>
      <c r="T461" s="144" t="s">
        <v>595</v>
      </c>
      <c r="U461" s="6"/>
      <c r="V461" s="6"/>
      <c r="W461" s="6"/>
      <c r="X461" s="72"/>
    </row>
    <row r="462" spans="1:84" ht="16.2" thickBot="1" x14ac:dyDescent="0.35">
      <c r="B462" s="10"/>
      <c r="E462" s="43"/>
      <c r="K462" s="11"/>
      <c r="L462" s="3"/>
      <c r="T462" s="77" t="s">
        <v>202</v>
      </c>
      <c r="U462" s="22"/>
      <c r="V462" s="22"/>
      <c r="W462" s="22"/>
      <c r="X462" s="23"/>
    </row>
    <row r="463" spans="1:84" ht="16.2" thickBot="1" x14ac:dyDescent="0.35">
      <c r="B463" s="10"/>
      <c r="E463" s="43"/>
      <c r="K463" s="11"/>
      <c r="M463" s="3"/>
      <c r="T463" s="134" t="s">
        <v>226</v>
      </c>
      <c r="U463" s="186"/>
      <c r="V463" s="73" t="s">
        <v>23</v>
      </c>
      <c r="W463" s="73"/>
      <c r="X463" s="68"/>
      <c r="Y463" s="46" t="s">
        <v>290</v>
      </c>
    </row>
    <row r="464" spans="1:84" x14ac:dyDescent="0.3">
      <c r="B464" s="10"/>
      <c r="E464" s="43"/>
      <c r="K464" s="11"/>
      <c r="T464" s="21"/>
      <c r="U464" s="87" t="s">
        <v>190</v>
      </c>
      <c r="V464" s="63"/>
      <c r="W464" s="21"/>
      <c r="X464" s="28"/>
    </row>
    <row r="465" spans="1:84" x14ac:dyDescent="0.3">
      <c r="B465" s="10"/>
      <c r="E465" s="43"/>
      <c r="K465" s="11"/>
      <c r="T465" s="21"/>
      <c r="U465" s="88" t="s">
        <v>191</v>
      </c>
      <c r="V465" s="88" t="s">
        <v>297</v>
      </c>
      <c r="W465" s="21"/>
      <c r="X465" s="28"/>
    </row>
    <row r="466" spans="1:84" ht="16.2" thickBot="1" x14ac:dyDescent="0.35">
      <c r="B466" s="10"/>
      <c r="E466" s="43"/>
      <c r="K466" s="11"/>
      <c r="T466" s="21"/>
      <c r="U466" s="143" t="s">
        <v>299</v>
      </c>
      <c r="V466" s="143" t="s">
        <v>300</v>
      </c>
      <c r="W466" s="77" t="s">
        <v>263</v>
      </c>
      <c r="X466" s="23"/>
    </row>
    <row r="467" spans="1:84" ht="16.2" thickBot="1" x14ac:dyDescent="0.35">
      <c r="B467" s="10"/>
      <c r="E467" s="43"/>
      <c r="K467" s="11"/>
      <c r="T467" s="32" t="s">
        <v>216</v>
      </c>
      <c r="U467" s="120" t="e">
        <f>INT(U436/(U412*U307*U290+U414*U290+U416))+IF(U436/(U412*U307*U290+U414*U290+U416)=0,0,1)</f>
        <v>#DIV/0!</v>
      </c>
      <c r="V467" s="142">
        <f>+U463</f>
        <v>0</v>
      </c>
      <c r="W467" s="93" t="e">
        <f>+U467*V467</f>
        <v>#DIV/0!</v>
      </c>
      <c r="X467" s="23" t="s">
        <v>23</v>
      </c>
      <c r="Y467" s="46" t="s">
        <v>192</v>
      </c>
      <c r="AA467" s="47" t="s">
        <v>301</v>
      </c>
    </row>
    <row r="468" spans="1:84" ht="16.2" thickBot="1" x14ac:dyDescent="0.35">
      <c r="B468" s="10"/>
      <c r="E468" s="43"/>
      <c r="K468" s="11"/>
      <c r="L468" s="11"/>
      <c r="M468" s="3" t="s">
        <v>219</v>
      </c>
    </row>
    <row r="469" spans="1:84" x14ac:dyDescent="0.3">
      <c r="B469" s="10"/>
      <c r="E469" s="43"/>
      <c r="M469" s="3"/>
      <c r="T469" s="24" t="s">
        <v>55</v>
      </c>
      <c r="U469" s="17"/>
      <c r="V469" s="17"/>
      <c r="W469" s="17"/>
      <c r="X469" s="15"/>
    </row>
    <row r="470" spans="1:84" ht="16.2" thickBot="1" x14ac:dyDescent="0.35">
      <c r="B470" s="10"/>
      <c r="E470" s="43"/>
      <c r="M470" s="3"/>
      <c r="T470" s="144" t="s">
        <v>595</v>
      </c>
      <c r="U470" s="26"/>
      <c r="V470" s="26"/>
      <c r="W470" s="26"/>
      <c r="X470" s="91"/>
    </row>
    <row r="471" spans="1:84" x14ac:dyDescent="0.3">
      <c r="B471" s="10"/>
      <c r="E471" s="43"/>
      <c r="T471" s="64"/>
      <c r="U471" s="87" t="s">
        <v>222</v>
      </c>
      <c r="V471" s="87" t="s">
        <v>298</v>
      </c>
      <c r="W471" s="194" t="s">
        <v>460</v>
      </c>
      <c r="X471" s="15"/>
    </row>
    <row r="472" spans="1:84" ht="16.2" thickBot="1" x14ac:dyDescent="0.35">
      <c r="B472" s="10"/>
      <c r="E472" s="43"/>
      <c r="T472" s="145" t="s">
        <v>219</v>
      </c>
      <c r="U472" s="143" t="s">
        <v>294</v>
      </c>
      <c r="V472" s="143" t="s">
        <v>271</v>
      </c>
      <c r="W472" s="77" t="s">
        <v>461</v>
      </c>
      <c r="X472" s="23"/>
    </row>
    <row r="473" spans="1:84" ht="16.2" thickBot="1" x14ac:dyDescent="0.35">
      <c r="B473" s="10"/>
      <c r="E473" s="43"/>
      <c r="T473" s="32" t="s">
        <v>218</v>
      </c>
      <c r="U473" s="142">
        <f>+U436</f>
        <v>0</v>
      </c>
      <c r="V473" s="142">
        <f>+U430</f>
        <v>0</v>
      </c>
      <c r="W473" s="93">
        <f>+V473*U473</f>
        <v>0</v>
      </c>
      <c r="X473" s="23" t="s">
        <v>23</v>
      </c>
      <c r="Y473" s="46" t="s">
        <v>194</v>
      </c>
      <c r="AA473" s="47" t="s">
        <v>295</v>
      </c>
    </row>
    <row r="474" spans="1:84" ht="16.2" thickBot="1" x14ac:dyDescent="0.35">
      <c r="B474" s="10"/>
      <c r="E474" s="43"/>
      <c r="F474" s="43"/>
      <c r="G474" s="3" t="s">
        <v>195</v>
      </c>
    </row>
    <row r="475" spans="1:84" x14ac:dyDescent="0.3">
      <c r="B475" s="10"/>
      <c r="G475" s="3"/>
      <c r="H475" s="44"/>
      <c r="T475" s="24" t="s">
        <v>55</v>
      </c>
      <c r="U475" s="17"/>
      <c r="V475" s="15"/>
    </row>
    <row r="476" spans="1:84" x14ac:dyDescent="0.3">
      <c r="B476" s="10"/>
      <c r="G476" s="3"/>
      <c r="H476" s="44"/>
      <c r="T476" s="144" t="s">
        <v>177</v>
      </c>
      <c r="U476" s="6"/>
      <c r="V476" s="72"/>
    </row>
    <row r="477" spans="1:84" ht="16.2" thickBot="1" x14ac:dyDescent="0.35">
      <c r="B477" s="10"/>
      <c r="G477" s="3"/>
      <c r="H477" s="44"/>
      <c r="T477" s="82" t="s">
        <v>195</v>
      </c>
      <c r="V477" s="28"/>
    </row>
    <row r="478" spans="1:84" s="41" customFormat="1" ht="30" x14ac:dyDescent="0.3">
      <c r="A478" s="39"/>
      <c r="B478" s="40"/>
      <c r="C478" s="39"/>
      <c r="D478" s="39"/>
      <c r="E478" s="39"/>
      <c r="F478" s="39"/>
      <c r="G478" s="39"/>
      <c r="H478" s="44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187" t="s">
        <v>204</v>
      </c>
      <c r="U478" s="199">
        <f>100-U435</f>
        <v>100</v>
      </c>
      <c r="V478" s="19" t="s">
        <v>2</v>
      </c>
      <c r="W478" s="48" t="s">
        <v>264</v>
      </c>
      <c r="X478" s="49" t="s">
        <v>268</v>
      </c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</row>
    <row r="479" spans="1:84" ht="16.2" thickBot="1" x14ac:dyDescent="0.35">
      <c r="B479" s="10"/>
      <c r="H479" s="44"/>
      <c r="T479" s="102" t="s">
        <v>205</v>
      </c>
      <c r="U479" s="86">
        <f>INT(U151*(U478/100))</f>
        <v>0</v>
      </c>
      <c r="V479" s="74" t="s">
        <v>181</v>
      </c>
      <c r="W479" s="46" t="s">
        <v>265</v>
      </c>
      <c r="X479" s="47" t="s">
        <v>293</v>
      </c>
    </row>
    <row r="480" spans="1:84" ht="16.2" thickBot="1" x14ac:dyDescent="0.35">
      <c r="B480" s="10"/>
      <c r="H480" s="12"/>
      <c r="I480" s="12"/>
      <c r="J480" s="3" t="s">
        <v>197</v>
      </c>
    </row>
    <row r="481" spans="2:24" x14ac:dyDescent="0.3">
      <c r="B481" s="10"/>
      <c r="H481" s="12"/>
      <c r="I481" s="3"/>
      <c r="T481" s="24" t="s">
        <v>55</v>
      </c>
      <c r="U481" s="15"/>
    </row>
    <row r="482" spans="2:24" x14ac:dyDescent="0.3">
      <c r="B482" s="10"/>
      <c r="H482" s="12"/>
      <c r="I482" s="3"/>
      <c r="T482" s="144" t="s">
        <v>596</v>
      </c>
      <c r="U482" s="72"/>
    </row>
    <row r="483" spans="2:24" ht="16.2" thickBot="1" x14ac:dyDescent="0.35">
      <c r="B483" s="10"/>
      <c r="H483" s="12"/>
      <c r="I483" s="3"/>
      <c r="T483" s="82" t="s">
        <v>197</v>
      </c>
      <c r="U483" s="28"/>
    </row>
    <row r="484" spans="2:24" x14ac:dyDescent="0.3">
      <c r="B484" s="10"/>
      <c r="H484" s="12"/>
      <c r="T484" s="103"/>
      <c r="U484" s="157" t="s">
        <v>179</v>
      </c>
    </row>
    <row r="485" spans="2:24" x14ac:dyDescent="0.3">
      <c r="B485" s="10"/>
      <c r="H485" s="12"/>
      <c r="T485" s="112" t="s">
        <v>318</v>
      </c>
      <c r="U485" s="28" t="e">
        <f>INT(U479/(U290*U307))</f>
        <v>#DIV/0!</v>
      </c>
      <c r="V485" s="46" t="s">
        <v>321</v>
      </c>
    </row>
    <row r="486" spans="2:24" x14ac:dyDescent="0.3">
      <c r="B486" s="10"/>
      <c r="H486" s="12"/>
      <c r="T486" s="16"/>
      <c r="U486" s="180" t="s">
        <v>180</v>
      </c>
      <c r="X486" s="46"/>
    </row>
    <row r="487" spans="2:24" x14ac:dyDescent="0.3">
      <c r="B487" s="10"/>
      <c r="H487" s="12"/>
      <c r="T487" s="135" t="s">
        <v>319</v>
      </c>
      <c r="U487" s="99" t="e">
        <f>+(U479/U290)-(U485*U307)</f>
        <v>#DIV/0!</v>
      </c>
      <c r="V487" s="46" t="s">
        <v>322</v>
      </c>
      <c r="X487" s="46"/>
    </row>
    <row r="488" spans="2:24" x14ac:dyDescent="0.3">
      <c r="B488" s="10"/>
      <c r="H488" s="12"/>
      <c r="T488" s="112"/>
      <c r="U488" s="158" t="s">
        <v>182</v>
      </c>
      <c r="X488" s="46"/>
    </row>
    <row r="489" spans="2:24" ht="16.2" thickBot="1" x14ac:dyDescent="0.35">
      <c r="B489" s="10"/>
      <c r="H489" s="12"/>
      <c r="T489" s="182" t="s">
        <v>320</v>
      </c>
      <c r="U489" s="23" t="e">
        <f>+U479-(U485*U307*U290)-(U487*U290)</f>
        <v>#DIV/0!</v>
      </c>
      <c r="V489" s="46" t="s">
        <v>323</v>
      </c>
      <c r="X489" s="46"/>
    </row>
    <row r="490" spans="2:24" x14ac:dyDescent="0.3">
      <c r="B490" s="10"/>
      <c r="H490" s="12"/>
      <c r="I490" s="12"/>
      <c r="J490" s="3" t="s">
        <v>199</v>
      </c>
    </row>
    <row r="491" spans="2:24" x14ac:dyDescent="0.3">
      <c r="B491" s="10"/>
      <c r="K491" s="11"/>
    </row>
    <row r="492" spans="2:24" ht="16.2" thickBot="1" x14ac:dyDescent="0.35">
      <c r="B492" s="10"/>
      <c r="K492" s="11"/>
      <c r="L492" s="11"/>
      <c r="M492" s="3" t="s">
        <v>201</v>
      </c>
    </row>
    <row r="493" spans="2:24" x14ac:dyDescent="0.3">
      <c r="B493" s="10"/>
      <c r="K493" s="11"/>
      <c r="L493" s="3"/>
      <c r="T493" s="24" t="s">
        <v>55</v>
      </c>
      <c r="U493" s="17"/>
      <c r="V493" s="17"/>
      <c r="W493" s="17"/>
      <c r="X493" s="15"/>
    </row>
    <row r="494" spans="2:24" ht="16.2" thickBot="1" x14ac:dyDescent="0.35">
      <c r="B494" s="10"/>
      <c r="K494" s="11"/>
      <c r="L494" s="3"/>
      <c r="T494" s="144" t="s">
        <v>595</v>
      </c>
      <c r="U494" s="26"/>
      <c r="V494" s="26"/>
      <c r="W494" s="26"/>
      <c r="X494" s="91"/>
    </row>
    <row r="495" spans="2:24" x14ac:dyDescent="0.3">
      <c r="B495" s="10"/>
      <c r="K495" s="11"/>
      <c r="T495" s="21"/>
      <c r="U495" s="87" t="s">
        <v>18</v>
      </c>
      <c r="V495" s="87" t="s">
        <v>296</v>
      </c>
      <c r="W495" s="194" t="s">
        <v>462</v>
      </c>
      <c r="X495" s="15"/>
    </row>
    <row r="496" spans="2:24" ht="16.2" thickBot="1" x14ac:dyDescent="0.35">
      <c r="B496" s="10"/>
      <c r="K496" s="11"/>
      <c r="T496" s="82" t="s">
        <v>201</v>
      </c>
      <c r="U496" s="153" t="s">
        <v>279</v>
      </c>
      <c r="V496" s="153" t="s">
        <v>278</v>
      </c>
      <c r="W496" s="82" t="s">
        <v>463</v>
      </c>
      <c r="X496" s="28"/>
    </row>
    <row r="497" spans="1:84" x14ac:dyDescent="0.3">
      <c r="B497" s="10"/>
      <c r="K497" s="11"/>
      <c r="T497" s="25" t="s">
        <v>209</v>
      </c>
      <c r="U497" s="104" t="e">
        <f>+U489</f>
        <v>#DIV/0!</v>
      </c>
      <c r="V497" s="190">
        <f>+U423</f>
        <v>0</v>
      </c>
      <c r="W497" s="201" t="e">
        <f>+U497*V497</f>
        <v>#DIV/0!</v>
      </c>
      <c r="X497" s="15" t="s">
        <v>23</v>
      </c>
      <c r="Y497" s="46" t="s">
        <v>280</v>
      </c>
      <c r="AA497" s="47" t="s">
        <v>283</v>
      </c>
    </row>
    <row r="498" spans="1:84" x14ac:dyDescent="0.3">
      <c r="B498" s="10"/>
      <c r="K498" s="11"/>
      <c r="T498" s="29" t="s">
        <v>210</v>
      </c>
      <c r="U498" s="36" t="e">
        <f>+U487</f>
        <v>#DIV/0!</v>
      </c>
      <c r="V498" s="8">
        <f>+U424</f>
        <v>0</v>
      </c>
      <c r="W498" s="84" t="e">
        <f t="shared" ref="W498:W499" si="1">+U498*V498</f>
        <v>#DIV/0!</v>
      </c>
      <c r="X498" s="72" t="s">
        <v>23</v>
      </c>
      <c r="Y498" s="46" t="s">
        <v>281</v>
      </c>
      <c r="AA498" s="47" t="s">
        <v>284</v>
      </c>
    </row>
    <row r="499" spans="1:84" x14ac:dyDescent="0.3">
      <c r="B499" s="10"/>
      <c r="K499" s="11"/>
      <c r="T499" s="21" t="s">
        <v>211</v>
      </c>
      <c r="U499" s="52" t="e">
        <f>+U485</f>
        <v>#DIV/0!</v>
      </c>
      <c r="V499" s="188">
        <f>+U425</f>
        <v>0</v>
      </c>
      <c r="W499" s="7" t="e">
        <f t="shared" si="1"/>
        <v>#DIV/0!</v>
      </c>
      <c r="X499" s="28" t="s">
        <v>23</v>
      </c>
      <c r="Y499" s="46" t="s">
        <v>282</v>
      </c>
      <c r="AA499" s="47" t="s">
        <v>285</v>
      </c>
    </row>
    <row r="500" spans="1:84" s="41" customFormat="1" ht="30.6" thickBot="1" x14ac:dyDescent="0.35">
      <c r="A500" s="39"/>
      <c r="B500" s="40"/>
      <c r="C500" s="39"/>
      <c r="D500" s="39"/>
      <c r="E500" s="39"/>
      <c r="F500" s="39"/>
      <c r="G500" s="39"/>
      <c r="H500" s="39"/>
      <c r="I500" s="39"/>
      <c r="J500" s="39"/>
      <c r="K500" s="50"/>
      <c r="L500" s="39"/>
      <c r="M500" s="39"/>
      <c r="N500" s="39"/>
      <c r="O500" s="39"/>
      <c r="P500" s="39"/>
      <c r="Q500" s="39"/>
      <c r="R500" s="39"/>
      <c r="S500" s="39"/>
      <c r="T500" s="202" t="s">
        <v>213</v>
      </c>
      <c r="U500" s="171"/>
      <c r="V500" s="171"/>
      <c r="W500" s="203" t="e">
        <f>SUM(W497:W499)</f>
        <v>#DIV/0!</v>
      </c>
      <c r="X500" s="133" t="s">
        <v>23</v>
      </c>
      <c r="Y500" s="48" t="s">
        <v>286</v>
      </c>
      <c r="Z500" s="39"/>
      <c r="AA500" s="49" t="s">
        <v>289</v>
      </c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</row>
    <row r="501" spans="1:84" ht="16.2" thickBot="1" x14ac:dyDescent="0.35">
      <c r="B501" s="10"/>
      <c r="K501" s="11"/>
      <c r="L501" s="11"/>
      <c r="M501" s="3" t="s">
        <v>214</v>
      </c>
    </row>
    <row r="502" spans="1:84" x14ac:dyDescent="0.3">
      <c r="B502" s="10"/>
      <c r="K502" s="11"/>
      <c r="L502" s="3"/>
      <c r="T502" s="24" t="s">
        <v>55</v>
      </c>
      <c r="U502" s="17"/>
      <c r="V502" s="17"/>
      <c r="W502" s="17"/>
      <c r="X502" s="15"/>
    </row>
    <row r="503" spans="1:84" x14ac:dyDescent="0.3">
      <c r="B503" s="10"/>
      <c r="K503" s="11"/>
      <c r="L503" s="3"/>
      <c r="T503" s="144" t="s">
        <v>597</v>
      </c>
      <c r="U503" s="6"/>
      <c r="V503" s="6"/>
      <c r="W503" s="6"/>
      <c r="X503" s="72"/>
    </row>
    <row r="504" spans="1:84" ht="16.2" thickBot="1" x14ac:dyDescent="0.35">
      <c r="B504" s="10"/>
      <c r="K504" s="11"/>
      <c r="L504" s="3"/>
      <c r="T504" s="82" t="s">
        <v>214</v>
      </c>
      <c r="X504" s="28"/>
    </row>
    <row r="505" spans="1:84" ht="16.2" thickBot="1" x14ac:dyDescent="0.35">
      <c r="B505" s="10"/>
      <c r="K505" s="11"/>
      <c r="M505" s="3"/>
      <c r="T505" s="134" t="s">
        <v>227</v>
      </c>
      <c r="U505" s="186"/>
      <c r="V505" s="73" t="s">
        <v>23</v>
      </c>
      <c r="W505" s="73"/>
      <c r="X505" s="68"/>
      <c r="Y505" s="46" t="s">
        <v>273</v>
      </c>
    </row>
    <row r="506" spans="1:84" x14ac:dyDescent="0.3">
      <c r="B506" s="10"/>
      <c r="K506" s="11"/>
      <c r="T506" s="25"/>
      <c r="U506" s="87" t="s">
        <v>190</v>
      </c>
      <c r="V506" s="63"/>
      <c r="W506" s="25"/>
      <c r="X506" s="15"/>
    </row>
    <row r="507" spans="1:84" x14ac:dyDescent="0.3">
      <c r="B507" s="10"/>
      <c r="K507" s="11"/>
      <c r="T507" s="21"/>
      <c r="U507" s="88" t="s">
        <v>191</v>
      </c>
      <c r="V507" s="88" t="s">
        <v>297</v>
      </c>
      <c r="W507" s="21"/>
      <c r="X507" s="28"/>
    </row>
    <row r="508" spans="1:84" ht="16.2" thickBot="1" x14ac:dyDescent="0.35">
      <c r="B508" s="10"/>
      <c r="K508" s="11"/>
      <c r="T508" s="21"/>
      <c r="U508" s="143" t="s">
        <v>275</v>
      </c>
      <c r="V508" s="143" t="s">
        <v>274</v>
      </c>
      <c r="W508" s="77" t="s">
        <v>263</v>
      </c>
      <c r="X508" s="23"/>
    </row>
    <row r="509" spans="1:84" ht="16.2" thickBot="1" x14ac:dyDescent="0.35">
      <c r="B509" s="10"/>
      <c r="K509" s="11"/>
      <c r="T509" s="32" t="s">
        <v>217</v>
      </c>
      <c r="U509" s="120" t="e">
        <f>INT(U479/(U412*U307*U290+U414*U290+U416))+IF(U479/(U412*U307*U290+U414*U290+U416)=0,0,1)</f>
        <v>#DIV/0!</v>
      </c>
      <c r="V509" s="142">
        <f>+U505</f>
        <v>0</v>
      </c>
      <c r="W509" s="93" t="e">
        <f>+U509*V509</f>
        <v>#DIV/0!</v>
      </c>
      <c r="X509" s="23" t="s">
        <v>23</v>
      </c>
      <c r="Y509" s="46" t="s">
        <v>215</v>
      </c>
      <c r="AA509" s="47" t="s">
        <v>276</v>
      </c>
    </row>
    <row r="510" spans="1:84" ht="16.2" thickBot="1" x14ac:dyDescent="0.35">
      <c r="B510" s="10"/>
      <c r="K510" s="11"/>
      <c r="L510" s="11"/>
      <c r="M510" s="3" t="s">
        <v>220</v>
      </c>
    </row>
    <row r="511" spans="1:84" x14ac:dyDescent="0.3">
      <c r="B511" s="10"/>
      <c r="M511" s="3"/>
      <c r="T511" s="24" t="s">
        <v>55</v>
      </c>
      <c r="U511" s="17"/>
      <c r="V511" s="17"/>
      <c r="W511" s="17"/>
      <c r="X511" s="15"/>
    </row>
    <row r="512" spans="1:84" ht="16.2" thickBot="1" x14ac:dyDescent="0.35">
      <c r="B512" s="10"/>
      <c r="M512" s="3"/>
      <c r="T512" s="144" t="s">
        <v>597</v>
      </c>
      <c r="U512" s="26"/>
      <c r="V512" s="26"/>
      <c r="W512" s="26"/>
      <c r="X512" s="91"/>
    </row>
    <row r="513" spans="2:27" x14ac:dyDescent="0.3">
      <c r="B513" s="10"/>
      <c r="T513" s="21"/>
      <c r="U513" s="87" t="s">
        <v>222</v>
      </c>
      <c r="V513" s="87" t="s">
        <v>298</v>
      </c>
      <c r="W513" s="194" t="s">
        <v>460</v>
      </c>
      <c r="X513" s="15"/>
    </row>
    <row r="514" spans="2:27" ht="16.2" thickBot="1" x14ac:dyDescent="0.35">
      <c r="B514" s="10"/>
      <c r="T514" s="77" t="s">
        <v>220</v>
      </c>
      <c r="U514" s="143" t="s">
        <v>269</v>
      </c>
      <c r="V514" s="143" t="s">
        <v>271</v>
      </c>
      <c r="W514" s="77" t="s">
        <v>464</v>
      </c>
      <c r="X514" s="23"/>
    </row>
    <row r="515" spans="2:27" ht="16.2" thickBot="1" x14ac:dyDescent="0.35">
      <c r="B515" s="10"/>
      <c r="T515" s="67" t="s">
        <v>223</v>
      </c>
      <c r="U515" s="152">
        <f>+U479</f>
        <v>0</v>
      </c>
      <c r="V515" s="152">
        <f>+U430</f>
        <v>0</v>
      </c>
      <c r="W515" s="95">
        <f>+V515*U515</f>
        <v>0</v>
      </c>
      <c r="X515" s="68" t="s">
        <v>23</v>
      </c>
      <c r="Y515" s="46" t="s">
        <v>224</v>
      </c>
      <c r="AA515" s="47" t="s">
        <v>272</v>
      </c>
    </row>
    <row r="516" spans="2:27" ht="16.2" thickBot="1" x14ac:dyDescent="0.35">
      <c r="B516" s="10"/>
      <c r="U516" s="7"/>
      <c r="V516" s="7"/>
      <c r="W516" s="7"/>
      <c r="Y516" s="46"/>
      <c r="AA516" s="47"/>
    </row>
    <row r="517" spans="2:27" x14ac:dyDescent="0.3">
      <c r="B517" s="10"/>
      <c r="C517" s="10"/>
      <c r="D517" s="194" t="s">
        <v>225</v>
      </c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5"/>
    </row>
    <row r="518" spans="2:27" x14ac:dyDescent="0.3">
      <c r="D518" s="21"/>
      <c r="E518" s="13"/>
      <c r="V518" s="28"/>
    </row>
    <row r="519" spans="2:27" x14ac:dyDescent="0.3">
      <c r="D519" s="21"/>
      <c r="E519" s="13"/>
      <c r="F519" s="13"/>
      <c r="G519" s="3" t="s">
        <v>141</v>
      </c>
      <c r="V519" s="28"/>
    </row>
    <row r="520" spans="2:27" x14ac:dyDescent="0.3">
      <c r="D520" s="21"/>
      <c r="E520" s="13"/>
      <c r="H520" s="12"/>
      <c r="V520" s="28"/>
    </row>
    <row r="521" spans="2:27" x14ac:dyDescent="0.3">
      <c r="D521" s="21"/>
      <c r="E521" s="13"/>
      <c r="H521" s="12"/>
      <c r="I521" s="12"/>
      <c r="J521" s="3" t="s">
        <v>157</v>
      </c>
      <c r="V521" s="28"/>
    </row>
    <row r="522" spans="2:27" x14ac:dyDescent="0.3">
      <c r="D522" s="21"/>
      <c r="E522" s="13"/>
      <c r="H522" s="12"/>
      <c r="K522" s="11"/>
      <c r="V522" s="28"/>
    </row>
    <row r="523" spans="2:27" x14ac:dyDescent="0.3">
      <c r="D523" s="21"/>
      <c r="E523" s="13"/>
      <c r="H523" s="12"/>
      <c r="K523" s="11"/>
      <c r="L523" s="11"/>
      <c r="M523" s="3" t="s">
        <v>97</v>
      </c>
      <c r="V523" s="28"/>
    </row>
    <row r="524" spans="2:27" x14ac:dyDescent="0.3">
      <c r="D524" s="21"/>
      <c r="E524" s="13"/>
      <c r="H524" s="12"/>
      <c r="I524" s="3"/>
      <c r="K524" s="11"/>
      <c r="N524" s="14"/>
      <c r="V524" s="28"/>
    </row>
    <row r="525" spans="2:27" x14ac:dyDescent="0.3">
      <c r="D525" s="21"/>
      <c r="E525" s="13"/>
      <c r="H525" s="12"/>
      <c r="I525" s="3"/>
      <c r="J525" s="3"/>
      <c r="K525" s="11"/>
      <c r="N525" s="14"/>
      <c r="O525" s="14"/>
      <c r="P525" s="3" t="s">
        <v>65</v>
      </c>
      <c r="V525" s="28"/>
    </row>
    <row r="526" spans="2:27" x14ac:dyDescent="0.3">
      <c r="D526" s="21"/>
      <c r="E526" s="13"/>
      <c r="H526" s="12"/>
      <c r="K526" s="11"/>
      <c r="T526" s="5" t="s">
        <v>451</v>
      </c>
      <c r="U526" s="70">
        <f>+W217</f>
        <v>0</v>
      </c>
      <c r="V526" s="72" t="s">
        <v>23</v>
      </c>
      <c r="W526" s="46" t="s">
        <v>452</v>
      </c>
    </row>
    <row r="527" spans="2:27" x14ac:dyDescent="0.3">
      <c r="D527" s="21"/>
      <c r="E527" s="13"/>
      <c r="H527" s="12"/>
      <c r="K527" s="11"/>
      <c r="L527" s="11"/>
      <c r="M527" s="3" t="s">
        <v>98</v>
      </c>
      <c r="U527" s="9"/>
      <c r="V527" s="28"/>
    </row>
    <row r="528" spans="2:27" x14ac:dyDescent="0.3">
      <c r="D528" s="21"/>
      <c r="E528" s="13"/>
      <c r="H528" s="12"/>
      <c r="N528" s="14"/>
      <c r="U528" s="9"/>
      <c r="V528" s="28"/>
    </row>
    <row r="529" spans="4:23" x14ac:dyDescent="0.3">
      <c r="D529" s="21"/>
      <c r="E529" s="13"/>
      <c r="H529" s="12"/>
      <c r="N529" s="14"/>
      <c r="O529" s="14"/>
      <c r="P529" s="3" t="s">
        <v>92</v>
      </c>
      <c r="U529" s="9"/>
      <c r="V529" s="28"/>
    </row>
    <row r="530" spans="4:23" x14ac:dyDescent="0.3">
      <c r="D530" s="21"/>
      <c r="E530" s="13"/>
      <c r="H530" s="12"/>
      <c r="T530" s="5" t="s">
        <v>96</v>
      </c>
      <c r="U530" s="70">
        <f>+W240</f>
        <v>0</v>
      </c>
      <c r="V530" s="72" t="s">
        <v>23</v>
      </c>
      <c r="W530" s="46" t="s">
        <v>449</v>
      </c>
    </row>
    <row r="531" spans="4:23" x14ac:dyDescent="0.3">
      <c r="D531" s="21"/>
      <c r="E531" s="13"/>
      <c r="H531" s="12"/>
      <c r="I531" s="12"/>
      <c r="J531" s="3" t="s">
        <v>99</v>
      </c>
      <c r="U531" s="9"/>
      <c r="V531" s="28"/>
    </row>
    <row r="532" spans="4:23" x14ac:dyDescent="0.3">
      <c r="D532" s="21"/>
      <c r="E532" s="13"/>
      <c r="J532" s="3"/>
      <c r="K532" s="11"/>
      <c r="U532" s="9"/>
      <c r="V532" s="28"/>
    </row>
    <row r="533" spans="4:23" x14ac:dyDescent="0.3">
      <c r="D533" s="21"/>
      <c r="E533" s="13"/>
      <c r="J533" s="3"/>
      <c r="K533" s="11"/>
      <c r="L533" s="11"/>
      <c r="M533" s="3" t="s">
        <v>137</v>
      </c>
      <c r="U533" s="9"/>
      <c r="V533" s="28"/>
    </row>
    <row r="534" spans="4:23" x14ac:dyDescent="0.3">
      <c r="D534" s="21"/>
      <c r="E534" s="13"/>
      <c r="N534" s="14"/>
      <c r="U534" s="9"/>
      <c r="V534" s="28"/>
    </row>
    <row r="535" spans="4:23" x14ac:dyDescent="0.3">
      <c r="D535" s="21"/>
      <c r="E535" s="13"/>
      <c r="N535" s="14"/>
      <c r="O535" s="14"/>
      <c r="P535" s="3" t="s">
        <v>128</v>
      </c>
      <c r="U535" s="9"/>
      <c r="V535" s="28"/>
    </row>
    <row r="536" spans="4:23" x14ac:dyDescent="0.3">
      <c r="D536" s="21"/>
      <c r="E536" s="13"/>
      <c r="N536" s="14"/>
      <c r="Q536" s="14"/>
      <c r="U536" s="9"/>
      <c r="V536" s="28"/>
    </row>
    <row r="537" spans="4:23" x14ac:dyDescent="0.3">
      <c r="D537" s="21"/>
      <c r="E537" s="13"/>
      <c r="N537" s="14"/>
      <c r="Q537" s="14"/>
      <c r="R537" s="14"/>
      <c r="S537" s="3" t="s">
        <v>100</v>
      </c>
      <c r="U537" s="9"/>
      <c r="V537" s="28"/>
    </row>
    <row r="538" spans="4:23" x14ac:dyDescent="0.3">
      <c r="D538" s="21"/>
      <c r="E538" s="13"/>
      <c r="N538" s="14"/>
      <c r="T538" s="5" t="s">
        <v>125</v>
      </c>
      <c r="U538" s="70">
        <f>+W279</f>
        <v>0</v>
      </c>
      <c r="V538" s="72" t="s">
        <v>23</v>
      </c>
      <c r="W538" s="46" t="s">
        <v>126</v>
      </c>
    </row>
    <row r="539" spans="4:23" x14ac:dyDescent="0.3">
      <c r="D539" s="21"/>
      <c r="E539" s="13"/>
      <c r="N539" s="14"/>
      <c r="O539" s="14"/>
      <c r="P539" s="3" t="s">
        <v>129</v>
      </c>
      <c r="U539" s="9"/>
      <c r="V539" s="28"/>
    </row>
    <row r="540" spans="4:23" x14ac:dyDescent="0.3">
      <c r="D540" s="21"/>
      <c r="E540" s="13"/>
      <c r="N540" s="14"/>
      <c r="Q540" s="14"/>
      <c r="U540" s="9"/>
      <c r="V540" s="28"/>
    </row>
    <row r="541" spans="4:23" x14ac:dyDescent="0.3">
      <c r="D541" s="21"/>
      <c r="E541" s="13"/>
      <c r="N541" s="14"/>
      <c r="Q541" s="14"/>
      <c r="R541" s="14"/>
      <c r="S541" s="3" t="s">
        <v>110</v>
      </c>
      <c r="U541" s="9"/>
      <c r="V541" s="28"/>
    </row>
    <row r="542" spans="4:23" x14ac:dyDescent="0.3">
      <c r="D542" s="21"/>
      <c r="E542" s="13"/>
      <c r="N542" s="14"/>
      <c r="T542" s="205" t="s">
        <v>124</v>
      </c>
      <c r="U542" s="70" t="e">
        <f>+X298</f>
        <v>#DIV/0!</v>
      </c>
      <c r="V542" s="72" t="s">
        <v>23</v>
      </c>
      <c r="W542" s="46" t="s">
        <v>127</v>
      </c>
    </row>
    <row r="543" spans="4:23" x14ac:dyDescent="0.3">
      <c r="D543" s="21"/>
      <c r="E543" s="13"/>
      <c r="N543" s="14"/>
      <c r="O543" s="14"/>
      <c r="P543" s="3" t="s">
        <v>138</v>
      </c>
      <c r="U543" s="9"/>
      <c r="V543" s="28"/>
    </row>
    <row r="544" spans="4:23" x14ac:dyDescent="0.3">
      <c r="D544" s="21"/>
      <c r="E544" s="13"/>
      <c r="Q544" s="14"/>
      <c r="U544" s="9"/>
      <c r="V544" s="28"/>
    </row>
    <row r="545" spans="4:23" x14ac:dyDescent="0.3">
      <c r="D545" s="21"/>
      <c r="E545" s="13"/>
      <c r="Q545" s="14"/>
      <c r="R545" s="14"/>
      <c r="S545" s="3" t="s">
        <v>139</v>
      </c>
      <c r="U545" s="9"/>
      <c r="V545" s="28"/>
    </row>
    <row r="546" spans="4:23" x14ac:dyDescent="0.3">
      <c r="D546" s="21"/>
      <c r="E546" s="13"/>
      <c r="T546" s="205" t="s">
        <v>155</v>
      </c>
      <c r="U546" s="70" t="e">
        <f>+X313</f>
        <v>#DIV/0!</v>
      </c>
      <c r="V546" s="72" t="s">
        <v>23</v>
      </c>
      <c r="W546" s="46" t="s">
        <v>156</v>
      </c>
    </row>
    <row r="547" spans="4:23" x14ac:dyDescent="0.3">
      <c r="D547" s="21"/>
      <c r="E547" s="13"/>
      <c r="F547" s="13"/>
      <c r="G547" s="3" t="s">
        <v>54</v>
      </c>
      <c r="U547" s="9"/>
      <c r="V547" s="28"/>
    </row>
    <row r="548" spans="4:23" x14ac:dyDescent="0.3">
      <c r="D548" s="21"/>
      <c r="E548" s="13"/>
      <c r="H548" s="12"/>
      <c r="U548" s="9"/>
      <c r="V548" s="28"/>
    </row>
    <row r="549" spans="4:23" x14ac:dyDescent="0.3">
      <c r="D549" s="21"/>
      <c r="E549" s="13"/>
      <c r="H549" s="12"/>
      <c r="I549" s="12"/>
      <c r="J549" s="3" t="s">
        <v>102</v>
      </c>
      <c r="U549" s="9"/>
      <c r="V549" s="28"/>
    </row>
    <row r="550" spans="4:23" x14ac:dyDescent="0.3">
      <c r="D550" s="21"/>
      <c r="E550" s="13"/>
      <c r="H550" s="12"/>
      <c r="T550" s="5" t="s">
        <v>166</v>
      </c>
      <c r="U550" s="70" t="e">
        <f>+X348</f>
        <v>#DIV/0!</v>
      </c>
      <c r="V550" s="72" t="s">
        <v>23</v>
      </c>
      <c r="W550" s="46" t="s">
        <v>401</v>
      </c>
    </row>
    <row r="551" spans="4:23" x14ac:dyDescent="0.3">
      <c r="D551" s="21"/>
      <c r="E551" s="13"/>
      <c r="H551" s="12"/>
      <c r="I551" s="12"/>
      <c r="J551" s="3" t="s">
        <v>99</v>
      </c>
      <c r="U551" s="9"/>
      <c r="V551" s="28"/>
    </row>
    <row r="552" spans="4:23" x14ac:dyDescent="0.3">
      <c r="D552" s="21"/>
      <c r="E552" s="13"/>
      <c r="K552" s="11"/>
      <c r="U552" s="9"/>
      <c r="V552" s="28"/>
    </row>
    <row r="553" spans="4:23" x14ac:dyDescent="0.3">
      <c r="D553" s="21"/>
      <c r="E553" s="13"/>
      <c r="K553" s="11"/>
      <c r="L553" s="11"/>
      <c r="M553" s="3" t="s">
        <v>128</v>
      </c>
      <c r="U553" s="9"/>
      <c r="V553" s="28"/>
    </row>
    <row r="554" spans="4:23" x14ac:dyDescent="0.3">
      <c r="D554" s="21"/>
      <c r="E554" s="13"/>
      <c r="K554" s="11"/>
      <c r="T554" s="5" t="s">
        <v>167</v>
      </c>
      <c r="U554" s="70" t="e">
        <f>+X380</f>
        <v>#DIV/0!</v>
      </c>
      <c r="V554" s="72" t="s">
        <v>23</v>
      </c>
      <c r="W554" s="46" t="s">
        <v>402</v>
      </c>
    </row>
    <row r="555" spans="4:23" x14ac:dyDescent="0.3">
      <c r="D555" s="21"/>
      <c r="E555" s="13"/>
      <c r="K555" s="11"/>
      <c r="L555" s="11"/>
      <c r="M555" s="3" t="s">
        <v>129</v>
      </c>
      <c r="U555" s="9"/>
      <c r="V555" s="28"/>
    </row>
    <row r="556" spans="4:23" x14ac:dyDescent="0.3">
      <c r="D556" s="21"/>
      <c r="E556" s="13"/>
      <c r="K556" s="11"/>
      <c r="T556" s="5" t="s">
        <v>169</v>
      </c>
      <c r="U556" s="70" t="e">
        <f>+X393</f>
        <v>#DIV/0!</v>
      </c>
      <c r="V556" s="72" t="s">
        <v>23</v>
      </c>
      <c r="W556" s="46" t="s">
        <v>403</v>
      </c>
    </row>
    <row r="557" spans="4:23" x14ac:dyDescent="0.3">
      <c r="D557" s="21"/>
      <c r="E557" s="13"/>
      <c r="K557" s="11"/>
      <c r="L557" s="11"/>
      <c r="M557" s="3" t="s">
        <v>165</v>
      </c>
      <c r="U557" s="9"/>
      <c r="V557" s="28"/>
    </row>
    <row r="558" spans="4:23" x14ac:dyDescent="0.3">
      <c r="D558" s="21"/>
      <c r="E558" s="13"/>
      <c r="T558" s="5" t="s">
        <v>174</v>
      </c>
      <c r="U558" s="70" t="e">
        <f>+X402</f>
        <v>#DIV/0!</v>
      </c>
      <c r="V558" s="72" t="s">
        <v>23</v>
      </c>
      <c r="W558" s="46" t="s">
        <v>404</v>
      </c>
    </row>
    <row r="559" spans="4:23" x14ac:dyDescent="0.3">
      <c r="D559" s="21"/>
      <c r="E559" s="13"/>
      <c r="F559" s="13"/>
      <c r="G559" s="3" t="s">
        <v>177</v>
      </c>
      <c r="U559" s="9"/>
      <c r="V559" s="28"/>
    </row>
    <row r="560" spans="4:23" x14ac:dyDescent="0.3">
      <c r="D560" s="21"/>
      <c r="H560" s="12"/>
      <c r="U560" s="9"/>
      <c r="V560" s="28"/>
    </row>
    <row r="561" spans="1:84" x14ac:dyDescent="0.3">
      <c r="D561" s="21"/>
      <c r="H561" s="12"/>
      <c r="I561" s="12"/>
      <c r="J561" s="3" t="s">
        <v>178</v>
      </c>
      <c r="U561" s="9"/>
      <c r="V561" s="28"/>
    </row>
    <row r="562" spans="1:84" x14ac:dyDescent="0.3">
      <c r="D562" s="21"/>
      <c r="H562" s="12"/>
      <c r="K562" s="12"/>
      <c r="U562" s="9"/>
      <c r="V562" s="28"/>
    </row>
    <row r="563" spans="1:84" x14ac:dyDescent="0.3">
      <c r="D563" s="21"/>
      <c r="H563" s="12"/>
      <c r="K563" s="12"/>
      <c r="L563" s="12"/>
      <c r="M563" s="3" t="s">
        <v>198</v>
      </c>
      <c r="U563" s="9"/>
      <c r="V563" s="28"/>
    </row>
    <row r="564" spans="1:84" x14ac:dyDescent="0.3">
      <c r="D564" s="21"/>
      <c r="H564" s="12"/>
      <c r="N564" s="11"/>
      <c r="U564" s="9"/>
      <c r="V564" s="28"/>
    </row>
    <row r="565" spans="1:84" x14ac:dyDescent="0.3">
      <c r="D565" s="21"/>
      <c r="H565" s="12"/>
      <c r="N565" s="11"/>
      <c r="O565" s="11"/>
      <c r="P565" s="3" t="s">
        <v>200</v>
      </c>
      <c r="U565" s="9"/>
      <c r="V565" s="28"/>
    </row>
    <row r="566" spans="1:84" s="41" customFormat="1" ht="30" x14ac:dyDescent="0.3">
      <c r="A566" s="39"/>
      <c r="B566" s="39"/>
      <c r="C566" s="39"/>
      <c r="D566" s="110"/>
      <c r="E566" s="39"/>
      <c r="F566" s="39"/>
      <c r="G566" s="39"/>
      <c r="H566" s="44"/>
      <c r="I566" s="39"/>
      <c r="J566" s="39"/>
      <c r="K566" s="39"/>
      <c r="L566" s="39"/>
      <c r="M566" s="39"/>
      <c r="N566" s="50"/>
      <c r="O566" s="39"/>
      <c r="P566" s="39"/>
      <c r="Q566" s="39"/>
      <c r="R566" s="39"/>
      <c r="S566" s="39"/>
      <c r="T566" s="200" t="s">
        <v>212</v>
      </c>
      <c r="U566" s="204" t="e">
        <f>+W458</f>
        <v>#DIV/0!</v>
      </c>
      <c r="V566" s="172" t="s">
        <v>23</v>
      </c>
      <c r="W566" s="48" t="s">
        <v>287</v>
      </c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</row>
    <row r="567" spans="1:84" x14ac:dyDescent="0.3">
      <c r="D567" s="21"/>
      <c r="H567" s="12"/>
      <c r="N567" s="11"/>
      <c r="O567" s="11"/>
      <c r="P567" s="3" t="s">
        <v>202</v>
      </c>
      <c r="U567" s="9"/>
      <c r="V567" s="28"/>
    </row>
    <row r="568" spans="1:84" x14ac:dyDescent="0.3">
      <c r="D568" s="21"/>
      <c r="H568" s="12"/>
      <c r="N568" s="11"/>
      <c r="T568" s="5" t="s">
        <v>216</v>
      </c>
      <c r="U568" s="70" t="e">
        <f>+W467</f>
        <v>#DIV/0!</v>
      </c>
      <c r="V568" s="72" t="s">
        <v>23</v>
      </c>
      <c r="W568" s="46" t="s">
        <v>192</v>
      </c>
    </row>
    <row r="569" spans="1:84" x14ac:dyDescent="0.3">
      <c r="D569" s="21"/>
      <c r="H569" s="12"/>
      <c r="N569" s="11"/>
      <c r="O569" s="11"/>
      <c r="P569" s="3" t="s">
        <v>219</v>
      </c>
      <c r="U569" s="9"/>
      <c r="V569" s="28"/>
    </row>
    <row r="570" spans="1:84" x14ac:dyDescent="0.3">
      <c r="D570" s="21"/>
      <c r="H570" s="12"/>
      <c r="T570" s="5" t="s">
        <v>218</v>
      </c>
      <c r="U570" s="70">
        <f>+W473</f>
        <v>0</v>
      </c>
      <c r="V570" s="72" t="s">
        <v>23</v>
      </c>
      <c r="W570" s="46" t="s">
        <v>194</v>
      </c>
    </row>
    <row r="571" spans="1:84" x14ac:dyDescent="0.3">
      <c r="D571" s="21"/>
      <c r="H571" s="12"/>
      <c r="I571" s="12"/>
      <c r="J571" s="3" t="s">
        <v>195</v>
      </c>
      <c r="U571" s="9"/>
      <c r="V571" s="28"/>
    </row>
    <row r="572" spans="1:84" x14ac:dyDescent="0.3">
      <c r="D572" s="21"/>
      <c r="K572" s="12"/>
      <c r="U572" s="9"/>
      <c r="V572" s="28"/>
    </row>
    <row r="573" spans="1:84" x14ac:dyDescent="0.3">
      <c r="D573" s="21"/>
      <c r="K573" s="12"/>
      <c r="L573" s="12"/>
      <c r="M573" s="3" t="s">
        <v>199</v>
      </c>
      <c r="U573" s="9"/>
      <c r="V573" s="28"/>
    </row>
    <row r="574" spans="1:84" x14ac:dyDescent="0.3">
      <c r="D574" s="21"/>
      <c r="N574" s="11"/>
      <c r="U574" s="9"/>
      <c r="V574" s="28"/>
    </row>
    <row r="575" spans="1:84" x14ac:dyDescent="0.3">
      <c r="D575" s="21"/>
      <c r="N575" s="11"/>
      <c r="O575" s="11"/>
      <c r="P575" s="3" t="s">
        <v>201</v>
      </c>
      <c r="U575" s="9"/>
      <c r="V575" s="28"/>
    </row>
    <row r="576" spans="1:84" s="41" customFormat="1" ht="30" x14ac:dyDescent="0.3">
      <c r="A576" s="39"/>
      <c r="B576" s="39"/>
      <c r="C576" s="39"/>
      <c r="D576" s="110"/>
      <c r="E576" s="39"/>
      <c r="F576" s="39"/>
      <c r="G576" s="39"/>
      <c r="H576" s="39"/>
      <c r="I576" s="39"/>
      <c r="J576" s="39"/>
      <c r="K576" s="39"/>
      <c r="L576" s="39"/>
      <c r="M576" s="39"/>
      <c r="N576" s="50"/>
      <c r="O576" s="39"/>
      <c r="P576" s="39"/>
      <c r="Q576" s="39"/>
      <c r="R576" s="39"/>
      <c r="S576" s="39"/>
      <c r="T576" s="200" t="s">
        <v>213</v>
      </c>
      <c r="U576" s="204" t="e">
        <f>+W500</f>
        <v>#DIV/0!</v>
      </c>
      <c r="V576" s="172" t="s">
        <v>23</v>
      </c>
      <c r="W576" s="48" t="s">
        <v>286</v>
      </c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</row>
    <row r="577" spans="1:24" x14ac:dyDescent="0.3">
      <c r="D577" s="21"/>
      <c r="N577" s="11"/>
      <c r="O577" s="11"/>
      <c r="P577" s="3" t="s">
        <v>214</v>
      </c>
      <c r="U577" s="9"/>
      <c r="V577" s="28"/>
    </row>
    <row r="578" spans="1:24" x14ac:dyDescent="0.3">
      <c r="D578" s="21"/>
      <c r="N578" s="11"/>
      <c r="T578" s="5" t="s">
        <v>217</v>
      </c>
      <c r="U578" s="70" t="e">
        <f>+W509</f>
        <v>#DIV/0!</v>
      </c>
      <c r="V578" s="72" t="s">
        <v>23</v>
      </c>
      <c r="W578" s="46" t="s">
        <v>215</v>
      </c>
    </row>
    <row r="579" spans="1:24" x14ac:dyDescent="0.3">
      <c r="D579" s="21"/>
      <c r="N579" s="11"/>
      <c r="O579" s="11"/>
      <c r="P579" s="3" t="s">
        <v>220</v>
      </c>
      <c r="U579" s="9"/>
      <c r="V579" s="28"/>
    </row>
    <row r="580" spans="1:24" x14ac:dyDescent="0.3">
      <c r="D580" s="21"/>
      <c r="T580" s="5" t="s">
        <v>223</v>
      </c>
      <c r="U580" s="70">
        <f>+W515</f>
        <v>0</v>
      </c>
      <c r="V580" s="72" t="s">
        <v>23</v>
      </c>
      <c r="W580" s="46" t="s">
        <v>224</v>
      </c>
    </row>
    <row r="581" spans="1:24" ht="16.2" thickBot="1" x14ac:dyDescent="0.35">
      <c r="D581" s="3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33" t="s">
        <v>229</v>
      </c>
      <c r="U581" s="206" t="e">
        <f>SUM(U526:U580)</f>
        <v>#DIV/0!</v>
      </c>
      <c r="V581" s="74" t="s">
        <v>23</v>
      </c>
      <c r="W581" s="46" t="s">
        <v>230</v>
      </c>
      <c r="X581" s="47" t="s">
        <v>288</v>
      </c>
    </row>
    <row r="583" spans="1:24" x14ac:dyDescent="0.3">
      <c r="A583" s="3" t="s">
        <v>1</v>
      </c>
    </row>
    <row r="584" spans="1:24" ht="16.2" thickBot="1" x14ac:dyDescent="0.35">
      <c r="B584" s="10"/>
    </row>
    <row r="585" spans="1:24" x14ac:dyDescent="0.3">
      <c r="B585" s="10"/>
      <c r="C585" s="10"/>
      <c r="D585" s="3" t="s">
        <v>3</v>
      </c>
      <c r="T585" s="209" t="s">
        <v>1</v>
      </c>
      <c r="U585" s="31"/>
      <c r="V585" s="20"/>
    </row>
    <row r="586" spans="1:24" ht="16.2" thickBot="1" x14ac:dyDescent="0.35">
      <c r="B586" s="10"/>
      <c r="E586" s="13"/>
      <c r="T586" s="77" t="s">
        <v>3</v>
      </c>
      <c r="U586" s="22"/>
      <c r="V586" s="23"/>
    </row>
    <row r="587" spans="1:24" x14ac:dyDescent="0.3">
      <c r="B587" s="10"/>
      <c r="E587" s="13"/>
      <c r="F587" s="13"/>
      <c r="G587" s="3" t="s">
        <v>45</v>
      </c>
      <c r="T587" s="207" t="s">
        <v>45</v>
      </c>
      <c r="U587" s="17"/>
      <c r="V587" s="15"/>
    </row>
    <row r="588" spans="1:24" ht="16.2" thickBot="1" x14ac:dyDescent="0.35">
      <c r="B588" s="10"/>
      <c r="C588" s="3"/>
      <c r="E588" s="13"/>
      <c r="T588" s="182" t="s">
        <v>228</v>
      </c>
      <c r="U588" s="208" t="e">
        <f>+U147</f>
        <v>#DIV/0!</v>
      </c>
      <c r="V588" s="23" t="s">
        <v>23</v>
      </c>
      <c r="W588" s="46" t="s">
        <v>91</v>
      </c>
    </row>
    <row r="589" spans="1:24" x14ac:dyDescent="0.3">
      <c r="B589" s="10"/>
      <c r="C589" s="3"/>
      <c r="E589" s="13"/>
      <c r="F589" s="13"/>
      <c r="G589" s="3" t="s">
        <v>55</v>
      </c>
      <c r="T589" s="207" t="s">
        <v>55</v>
      </c>
      <c r="U589" s="17"/>
      <c r="V589" s="15"/>
    </row>
    <row r="590" spans="1:24" x14ac:dyDescent="0.3">
      <c r="B590" s="10"/>
      <c r="E590" s="13"/>
      <c r="T590" s="101" t="s">
        <v>229</v>
      </c>
      <c r="U590" s="84" t="e">
        <f>+U581</f>
        <v>#DIV/0!</v>
      </c>
      <c r="V590" s="72" t="s">
        <v>23</v>
      </c>
      <c r="W590" s="46" t="s">
        <v>230</v>
      </c>
    </row>
    <row r="591" spans="1:24" ht="16.2" thickBot="1" x14ac:dyDescent="0.35">
      <c r="B591" s="10"/>
      <c r="E591" s="13"/>
      <c r="T591" s="182" t="s">
        <v>231</v>
      </c>
      <c r="U591" s="93" t="e">
        <f>SUM(U588:U590)</f>
        <v>#DIV/0!</v>
      </c>
      <c r="V591" s="23" t="s">
        <v>23</v>
      </c>
      <c r="W591" s="46" t="s">
        <v>232</v>
      </c>
      <c r="X591" s="47" t="s">
        <v>262</v>
      </c>
    </row>
    <row r="592" spans="1:24" x14ac:dyDescent="0.3">
      <c r="B592" s="10"/>
      <c r="E592" s="13"/>
      <c r="F592" s="13"/>
      <c r="G592" s="3" t="s">
        <v>233</v>
      </c>
      <c r="T592" s="207" t="s">
        <v>233</v>
      </c>
      <c r="U592" s="17"/>
      <c r="V592" s="15"/>
    </row>
    <row r="593" spans="2:24" x14ac:dyDescent="0.3">
      <c r="B593" s="10"/>
      <c r="T593" s="101" t="s">
        <v>495</v>
      </c>
      <c r="U593" s="84">
        <f>+U151</f>
        <v>0</v>
      </c>
      <c r="V593" s="72" t="s">
        <v>56</v>
      </c>
      <c r="W593" s="46" t="s">
        <v>247</v>
      </c>
    </row>
    <row r="594" spans="2:24" ht="16.2" thickBot="1" x14ac:dyDescent="0.35">
      <c r="B594" s="10"/>
      <c r="T594" s="182" t="s">
        <v>234</v>
      </c>
      <c r="U594" s="93" t="e">
        <f>+U591/U593</f>
        <v>#DIV/0!</v>
      </c>
      <c r="V594" s="23" t="s">
        <v>23</v>
      </c>
      <c r="W594" s="46" t="s">
        <v>235</v>
      </c>
      <c r="X594" s="47" t="s">
        <v>261</v>
      </c>
    </row>
    <row r="595" spans="2:24" ht="16.2" thickBot="1" x14ac:dyDescent="0.35">
      <c r="B595" s="10"/>
      <c r="C595" s="10"/>
      <c r="D595" s="3" t="s">
        <v>236</v>
      </c>
      <c r="W595" s="46"/>
      <c r="X595" s="47"/>
    </row>
    <row r="596" spans="2:24" x14ac:dyDescent="0.3">
      <c r="B596" s="10"/>
      <c r="T596" s="194" t="s">
        <v>1</v>
      </c>
      <c r="U596" s="17"/>
      <c r="V596" s="15"/>
    </row>
    <row r="597" spans="2:24" ht="16.2" thickBot="1" x14ac:dyDescent="0.35">
      <c r="B597" s="10"/>
      <c r="T597" s="150" t="s">
        <v>236</v>
      </c>
      <c r="U597" s="34"/>
      <c r="V597" s="74"/>
    </row>
    <row r="598" spans="2:24" x14ac:dyDescent="0.3">
      <c r="B598" s="10"/>
      <c r="T598" s="103" t="s">
        <v>237</v>
      </c>
      <c r="U598" s="210"/>
      <c r="V598" s="15" t="s">
        <v>2</v>
      </c>
      <c r="W598" s="46" t="s">
        <v>259</v>
      </c>
    </row>
    <row r="599" spans="2:24" ht="16.2" thickBot="1" x14ac:dyDescent="0.35">
      <c r="B599" s="10"/>
      <c r="T599" s="102" t="s">
        <v>238</v>
      </c>
      <c r="U599" s="211" t="e">
        <f>+U594*(U598/100)</f>
        <v>#DIV/0!</v>
      </c>
      <c r="V599" s="74" t="s">
        <v>23</v>
      </c>
      <c r="W599" s="46" t="s">
        <v>241</v>
      </c>
      <c r="X599" s="47" t="s">
        <v>291</v>
      </c>
    </row>
    <row r="600" spans="2:24" ht="16.2" thickBot="1" x14ac:dyDescent="0.35">
      <c r="B600" s="10"/>
      <c r="C600" s="10"/>
      <c r="D600" s="3" t="s">
        <v>239</v>
      </c>
    </row>
    <row r="601" spans="2:24" x14ac:dyDescent="0.3">
      <c r="B601" s="10"/>
      <c r="C601" s="3"/>
      <c r="T601" s="194" t="s">
        <v>1</v>
      </c>
      <c r="U601" s="17"/>
      <c r="V601" s="15"/>
    </row>
    <row r="602" spans="2:24" ht="16.2" thickBot="1" x14ac:dyDescent="0.35">
      <c r="B602" s="10"/>
      <c r="C602" s="3"/>
      <c r="T602" s="150" t="s">
        <v>239</v>
      </c>
      <c r="U602" s="34"/>
      <c r="V602" s="74"/>
    </row>
    <row r="603" spans="2:24" ht="16.2" thickBot="1" x14ac:dyDescent="0.35">
      <c r="B603" s="10"/>
      <c r="T603" s="134" t="s">
        <v>240</v>
      </c>
      <c r="U603" s="95" t="e">
        <f>+U594+U599</f>
        <v>#DIV/0!</v>
      </c>
      <c r="V603" s="68" t="s">
        <v>23</v>
      </c>
      <c r="W603" s="46" t="s">
        <v>242</v>
      </c>
      <c r="X603" s="47" t="s">
        <v>258</v>
      </c>
    </row>
    <row r="604" spans="2:24" ht="16.2" thickBot="1" x14ac:dyDescent="0.35">
      <c r="B604" s="10"/>
      <c r="C604" s="10"/>
      <c r="D604" s="3" t="s">
        <v>243</v>
      </c>
    </row>
    <row r="605" spans="2:24" x14ac:dyDescent="0.3">
      <c r="B605" s="10"/>
      <c r="C605" s="3"/>
      <c r="T605" s="194" t="s">
        <v>1</v>
      </c>
      <c r="U605" s="17"/>
      <c r="V605" s="15"/>
    </row>
    <row r="606" spans="2:24" ht="16.2" thickBot="1" x14ac:dyDescent="0.35">
      <c r="B606" s="10"/>
      <c r="C606" s="3"/>
      <c r="T606" s="150" t="s">
        <v>243</v>
      </c>
      <c r="U606" s="34"/>
      <c r="V606" s="74"/>
    </row>
    <row r="607" spans="2:24" x14ac:dyDescent="0.3">
      <c r="B607" s="10"/>
      <c r="T607" s="103" t="s">
        <v>244</v>
      </c>
      <c r="U607" s="210"/>
      <c r="V607" s="15" t="s">
        <v>2</v>
      </c>
      <c r="W607" s="46" t="s">
        <v>260</v>
      </c>
    </row>
    <row r="608" spans="2:24" ht="16.2" thickBot="1" x14ac:dyDescent="0.35">
      <c r="B608" s="10"/>
      <c r="T608" s="102" t="s">
        <v>245</v>
      </c>
      <c r="U608" s="211" t="e">
        <f>+U603*(U607/100)</f>
        <v>#DIV/0!</v>
      </c>
      <c r="V608" s="74" t="s">
        <v>23</v>
      </c>
      <c r="W608" s="46" t="s">
        <v>246</v>
      </c>
      <c r="X608" s="47" t="s">
        <v>292</v>
      </c>
    </row>
    <row r="609" spans="2:24" ht="16.2" thickBot="1" x14ac:dyDescent="0.35">
      <c r="B609" s="10"/>
      <c r="C609" s="10"/>
      <c r="D609" s="3" t="s">
        <v>248</v>
      </c>
    </row>
    <row r="610" spans="2:24" x14ac:dyDescent="0.3">
      <c r="B610" s="10"/>
      <c r="C610" s="3"/>
      <c r="T610" s="194" t="s">
        <v>1</v>
      </c>
      <c r="U610" s="17"/>
      <c r="V610" s="15"/>
    </row>
    <row r="611" spans="2:24" ht="16.2" thickBot="1" x14ac:dyDescent="0.35">
      <c r="B611" s="10"/>
      <c r="C611" s="3"/>
      <c r="T611" s="150" t="s">
        <v>248</v>
      </c>
      <c r="U611" s="34"/>
      <c r="V611" s="74"/>
    </row>
    <row r="612" spans="2:24" ht="16.2" thickBot="1" x14ac:dyDescent="0.35">
      <c r="B612" s="10"/>
      <c r="T612" s="182" t="s">
        <v>249</v>
      </c>
      <c r="U612" s="93" t="e">
        <f>+U603+U608</f>
        <v>#DIV/0!</v>
      </c>
      <c r="V612" s="23" t="s">
        <v>23</v>
      </c>
      <c r="W612" s="46" t="s">
        <v>250</v>
      </c>
      <c r="X612" s="47" t="s">
        <v>256</v>
      </c>
    </row>
    <row r="613" spans="2:24" ht="16.2" thickBot="1" x14ac:dyDescent="0.35">
      <c r="B613" s="10"/>
      <c r="C613" s="10"/>
      <c r="D613" s="3" t="s">
        <v>252</v>
      </c>
      <c r="W613" s="38"/>
      <c r="X613" s="38"/>
    </row>
    <row r="614" spans="2:24" x14ac:dyDescent="0.3">
      <c r="B614" s="10"/>
      <c r="C614" s="3"/>
      <c r="T614" s="194" t="s">
        <v>1</v>
      </c>
      <c r="U614" s="17"/>
      <c r="V614" s="15"/>
      <c r="W614" s="38"/>
      <c r="X614" s="38"/>
    </row>
    <row r="615" spans="2:24" ht="16.2" thickBot="1" x14ac:dyDescent="0.35">
      <c r="B615" s="10"/>
      <c r="C615" s="3"/>
      <c r="T615" s="150" t="s">
        <v>252</v>
      </c>
      <c r="U615" s="34"/>
      <c r="V615" s="74"/>
      <c r="W615" s="38"/>
      <c r="X615" s="38"/>
    </row>
    <row r="616" spans="2:24" ht="16.2" thickBot="1" x14ac:dyDescent="0.35">
      <c r="B616" s="10"/>
      <c r="T616" s="134" t="s">
        <v>251</v>
      </c>
      <c r="U616" s="95" t="e">
        <f>+U612*0.16</f>
        <v>#DIV/0!</v>
      </c>
      <c r="V616" s="68" t="s">
        <v>23</v>
      </c>
      <c r="W616" s="46" t="s">
        <v>252</v>
      </c>
      <c r="X616" s="47" t="s">
        <v>598</v>
      </c>
    </row>
    <row r="617" spans="2:24" ht="16.2" thickBot="1" x14ac:dyDescent="0.35">
      <c r="B617" s="10"/>
      <c r="C617" s="10"/>
      <c r="D617" s="3" t="s">
        <v>253</v>
      </c>
    </row>
    <row r="618" spans="2:24" x14ac:dyDescent="0.3">
      <c r="D618" s="3"/>
      <c r="T618" s="194" t="s">
        <v>1</v>
      </c>
      <c r="U618" s="17"/>
      <c r="V618" s="15"/>
    </row>
    <row r="619" spans="2:24" ht="16.2" thickBot="1" x14ac:dyDescent="0.35">
      <c r="D619" s="3"/>
      <c r="T619" s="150" t="s">
        <v>253</v>
      </c>
      <c r="U619" s="34"/>
      <c r="V619" s="74"/>
    </row>
    <row r="620" spans="2:24" ht="16.2" thickBot="1" x14ac:dyDescent="0.35">
      <c r="T620" s="134" t="s">
        <v>254</v>
      </c>
      <c r="U620" s="95" t="e">
        <f>+U612+U616</f>
        <v>#DIV/0!</v>
      </c>
      <c r="V620" s="68" t="s">
        <v>23</v>
      </c>
      <c r="W620" s="46" t="s">
        <v>255</v>
      </c>
      <c r="X620" s="47" t="s">
        <v>257</v>
      </c>
    </row>
  </sheetData>
  <sheetProtection algorithmName="SHA-512" hashValue="TH+976ces/ekNrd9RDeOdYq4TaVO3HeApWeWCOUJkjfbbHDVoLltikRU/QgWrtsP8vgijWiUmEKJpUoxTVgciw==" saltValue="oiNlXTTU1S5KJvKA838Zq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Comercialización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Zamarripa Topete</dc:creator>
  <cp:lastModifiedBy>Jose de Jesus Zamarripa Topete</cp:lastModifiedBy>
  <cp:lastPrinted>2017-02-23T21:13:47Z</cp:lastPrinted>
  <dcterms:created xsi:type="dcterms:W3CDTF">2016-07-08T02:03:04Z</dcterms:created>
  <dcterms:modified xsi:type="dcterms:W3CDTF">2022-01-18T06:51:37Z</dcterms:modified>
</cp:coreProperties>
</file>